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esninaiv\Desktop\отчеты\Инвестиционная программа\ИП на 2025\ИП корректировка КТР\"/>
    </mc:Choice>
  </mc:AlternateContent>
  <bookViews>
    <workbookView xWindow="0" yWindow="0" windowWidth="28800" windowHeight="10935" tabRatio="502"/>
  </bookViews>
  <sheets>
    <sheet name="прил.1" sheetId="1" r:id="rId1"/>
    <sheet name="прил.2" sheetId="2" r:id="rId2"/>
    <sheet name="прил.3" sheetId="3" r:id="rId3"/>
    <sheet name="прил.4" sheetId="4" r:id="rId4"/>
    <sheet name="прил.5" sheetId="5" r:id="rId5"/>
  </sheets>
  <definedNames>
    <definedName name="Excel_BuiltIn_Print_Area" localSheetId="4">прил.5!$A$1:$M$54</definedName>
    <definedName name="_xlnm.Print_Area" localSheetId="0">прил.1!$A$1:$CR$35</definedName>
    <definedName name="_xlnm.Print_Area" localSheetId="1">прил.2!$A$1:$AB$35</definedName>
    <definedName name="_xlnm.Print_Area" localSheetId="2">прил.3!$A$1:$AA$37</definedName>
    <definedName name="_xlnm.Print_Area" localSheetId="3">прил.4!$A$1:$Y$38</definedName>
    <definedName name="_xlnm.Print_Area" localSheetId="4">прил.5!$A$1:$L$54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T35" i="1" l="1"/>
  <c r="CT34" i="1"/>
  <c r="CT32" i="1"/>
  <c r="CT24" i="1"/>
  <c r="CT23" i="1"/>
  <c r="CT22" i="1"/>
  <c r="CT21" i="1"/>
  <c r="CT20" i="1"/>
  <c r="CT19" i="1"/>
  <c r="CT18" i="1"/>
  <c r="CT15" i="1"/>
  <c r="CT14" i="1"/>
  <c r="AC35" i="2" l="1"/>
  <c r="AA35" i="2"/>
  <c r="AB35" i="2"/>
  <c r="R35" i="2"/>
  <c r="P35" i="2"/>
  <c r="L35" i="2"/>
  <c r="M35" i="2"/>
  <c r="J35" i="2"/>
  <c r="I35" i="2"/>
  <c r="G35" i="2"/>
  <c r="E38" i="4"/>
  <c r="D38" i="4"/>
  <c r="Z38" i="4"/>
  <c r="Z37" i="4"/>
  <c r="Y37" i="4"/>
  <c r="AA37" i="4"/>
  <c r="AB36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X16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F36" i="3" l="1"/>
  <c r="D26" i="3"/>
  <c r="D25" i="3"/>
  <c r="D24" i="3"/>
  <c r="D23" i="3"/>
  <c r="D22" i="3"/>
  <c r="D21" i="3"/>
  <c r="D18" i="3"/>
  <c r="D17" i="3"/>
  <c r="D16" i="3"/>
  <c r="D36" i="3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L23" i="2"/>
  <c r="M23" i="2"/>
  <c r="M34" i="2"/>
  <c r="M32" i="2"/>
  <c r="L34" i="2"/>
  <c r="CQ34" i="1"/>
  <c r="CQ33" i="1"/>
  <c r="CQ32" i="1"/>
  <c r="CQ31" i="1"/>
  <c r="CQ30" i="1"/>
  <c r="CQ29" i="1"/>
  <c r="CQ28" i="1"/>
  <c r="CQ27" i="1"/>
  <c r="CQ26" i="1"/>
  <c r="CQ25" i="1"/>
  <c r="CQ24" i="1"/>
  <c r="CQ23" i="1"/>
  <c r="CQ22" i="1"/>
  <c r="CQ21" i="1"/>
  <c r="CQ20" i="1"/>
  <c r="CQ19" i="1"/>
  <c r="CQ18" i="1"/>
  <c r="CQ17" i="1"/>
  <c r="CQ16" i="1"/>
  <c r="CQ15" i="1"/>
  <c r="CQ14" i="1"/>
  <c r="CR34" i="1"/>
  <c r="CR33" i="1"/>
  <c r="CR32" i="1"/>
  <c r="CR31" i="1"/>
  <c r="CR30" i="1"/>
  <c r="CR29" i="1"/>
  <c r="CR28" i="1"/>
  <c r="CR27" i="1"/>
  <c r="CR26" i="1"/>
  <c r="CR25" i="1"/>
  <c r="CR24" i="1"/>
  <c r="CR23" i="1"/>
  <c r="CR22" i="1"/>
  <c r="CR21" i="1"/>
  <c r="CR20" i="1"/>
  <c r="CR19" i="1"/>
  <c r="CR18" i="1"/>
  <c r="CR17" i="1"/>
  <c r="CR16" i="1"/>
  <c r="CR15" i="1"/>
  <c r="CR14" i="1"/>
  <c r="CI34" i="1"/>
  <c r="CI33" i="1"/>
  <c r="CI32" i="1"/>
  <c r="CI31" i="1"/>
  <c r="CI30" i="1"/>
  <c r="CI29" i="1"/>
  <c r="CI28" i="1"/>
  <c r="CI27" i="1"/>
  <c r="CI26" i="1"/>
  <c r="CI25" i="1"/>
  <c r="CI24" i="1"/>
  <c r="CI23" i="1"/>
  <c r="CI22" i="1"/>
  <c r="CI21" i="1"/>
  <c r="CI20" i="1"/>
  <c r="CI19" i="1"/>
  <c r="CI18" i="1"/>
  <c r="CI17" i="1"/>
  <c r="CI16" i="1"/>
  <c r="CI15" i="1"/>
  <c r="CI14" i="1"/>
  <c r="CJ34" i="1"/>
  <c r="CK32" i="1"/>
  <c r="CC34" i="1"/>
  <c r="CJ33" i="1"/>
  <c r="CJ32" i="1"/>
  <c r="CJ31" i="1"/>
  <c r="CJ30" i="1"/>
  <c r="CJ29" i="1"/>
  <c r="CJ28" i="1"/>
  <c r="CJ27" i="1"/>
  <c r="CJ26" i="1"/>
  <c r="CJ25" i="1"/>
  <c r="CJ24" i="1"/>
  <c r="CJ23" i="1"/>
  <c r="CJ22" i="1"/>
  <c r="CJ21" i="1"/>
  <c r="CJ20" i="1"/>
  <c r="CJ19" i="1"/>
  <c r="CJ18" i="1"/>
  <c r="CJ17" i="1"/>
  <c r="CJ16" i="1"/>
  <c r="CJ15" i="1"/>
  <c r="CJ14" i="1"/>
  <c r="CO34" i="1"/>
  <c r="CP34" i="1"/>
  <c r="CO24" i="1"/>
  <c r="CO23" i="1"/>
  <c r="CO22" i="1"/>
  <c r="CO21" i="1"/>
  <c r="CO20" i="1"/>
  <c r="CO19" i="1"/>
  <c r="CP24" i="1"/>
  <c r="CP23" i="1"/>
  <c r="CP22" i="1"/>
  <c r="CP21" i="1"/>
  <c r="CP20" i="1"/>
  <c r="CP19" i="1"/>
  <c r="CO15" i="1"/>
  <c r="CP15" i="1"/>
  <c r="CK14" i="1"/>
  <c r="CO14" i="1"/>
  <c r="CP14" i="1"/>
  <c r="CC14" i="1"/>
  <c r="M44" i="5"/>
  <c r="M43" i="5"/>
  <c r="M39" i="5"/>
  <c r="M31" i="5"/>
  <c r="M29" i="5"/>
  <c r="M19" i="5"/>
  <c r="M18" i="5"/>
  <c r="M17" i="5"/>
  <c r="L44" i="5"/>
  <c r="L43" i="5"/>
  <c r="L39" i="5"/>
  <c r="L31" i="5"/>
  <c r="L30" i="5"/>
  <c r="L29" i="5"/>
  <c r="L18" i="5"/>
  <c r="L17" i="5"/>
  <c r="K44" i="5"/>
  <c r="K43" i="5"/>
  <c r="K39" i="5"/>
  <c r="K31" i="5"/>
  <c r="K29" i="5"/>
  <c r="K18" i="5"/>
  <c r="K17" i="5"/>
  <c r="Z16" i="4"/>
  <c r="X37" i="4"/>
  <c r="X36" i="4"/>
  <c r="X34" i="4"/>
  <c r="X33" i="4"/>
  <c r="X27" i="4"/>
  <c r="X26" i="4"/>
  <c r="X25" i="4"/>
  <c r="X24" i="4"/>
  <c r="X23" i="4"/>
  <c r="X22" i="4"/>
  <c r="X21" i="4"/>
  <c r="X20" i="4"/>
  <c r="X19" i="4"/>
  <c r="X18" i="4"/>
  <c r="X17" i="4"/>
  <c r="W37" i="4"/>
  <c r="W36" i="4"/>
  <c r="W27" i="4"/>
  <c r="W26" i="4"/>
  <c r="W25" i="4"/>
  <c r="W24" i="4"/>
  <c r="W23" i="4"/>
  <c r="W22" i="4"/>
  <c r="W21" i="4"/>
  <c r="W20" i="4"/>
  <c r="W19" i="4"/>
  <c r="W18" i="4"/>
  <c r="W17" i="4"/>
  <c r="W38" i="4" s="1"/>
  <c r="AB15" i="3"/>
  <c r="AA36" i="3"/>
  <c r="Z37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X37" i="3"/>
  <c r="N35" i="1" l="1"/>
  <c r="BE35" i="1" l="1"/>
  <c r="AO35" i="1"/>
  <c r="J18" i="5" l="1"/>
  <c r="J17" i="5" s="1"/>
  <c r="H18" i="5"/>
  <c r="H17" i="5" s="1"/>
  <c r="F18" i="5"/>
  <c r="F17" i="5" s="1"/>
  <c r="G18" i="5"/>
  <c r="G17" i="5" s="1"/>
  <c r="E18" i="5"/>
  <c r="C18" i="5"/>
  <c r="E17" i="5"/>
  <c r="AN23" i="1" l="1"/>
  <c r="AM23" i="1" s="1"/>
  <c r="AV23" i="1"/>
  <c r="AN34" i="1"/>
  <c r="Y29" i="1"/>
  <c r="P35" i="1"/>
  <c r="Y27" i="1" l="1"/>
  <c r="Y35" i="1" s="1"/>
  <c r="R17" i="2" l="1"/>
  <c r="R15" i="2"/>
  <c r="R14" i="2"/>
  <c r="AF34" i="1"/>
  <c r="V27" i="4" l="1"/>
  <c r="E36" i="4"/>
  <c r="E26" i="4"/>
  <c r="E21" i="4"/>
  <c r="E19" i="4"/>
  <c r="F34" i="3"/>
  <c r="AC34" i="3" s="1"/>
  <c r="F31" i="3"/>
  <c r="AC31" i="3" s="1"/>
  <c r="F30" i="3"/>
  <c r="AC30" i="3" s="1"/>
  <c r="F29" i="3"/>
  <c r="AC29" i="3" s="1"/>
  <c r="F27" i="3"/>
  <c r="AC27" i="3" s="1"/>
  <c r="A27" i="3"/>
  <c r="A28" i="3"/>
  <c r="A29" i="3"/>
  <c r="A30" i="3"/>
  <c r="A31" i="3"/>
  <c r="A32" i="3"/>
  <c r="A33" i="3"/>
  <c r="A34" i="3"/>
  <c r="R34" i="2"/>
  <c r="Z33" i="2"/>
  <c r="U36" i="4" s="1"/>
  <c r="Z32" i="2"/>
  <c r="U35" i="4" s="1"/>
  <c r="Z31" i="2"/>
  <c r="U34" i="4" s="1"/>
  <c r="Z30" i="2"/>
  <c r="U33" i="4" s="1"/>
  <c r="Z29" i="2"/>
  <c r="U32" i="4" s="1"/>
  <c r="Z28" i="2"/>
  <c r="U31" i="4" s="1"/>
  <c r="Z27" i="2"/>
  <c r="U30" i="4" s="1"/>
  <c r="Z26" i="2"/>
  <c r="U29" i="4" s="1"/>
  <c r="Z25" i="2"/>
  <c r="U28" i="4" s="1"/>
  <c r="Z24" i="2"/>
  <c r="U27" i="4" s="1"/>
  <c r="Z23" i="2"/>
  <c r="U26" i="4" s="1"/>
  <c r="Z22" i="2"/>
  <c r="U25" i="4" s="1"/>
  <c r="Z21" i="2"/>
  <c r="U24" i="4" s="1"/>
  <c r="Z20" i="2"/>
  <c r="U23" i="4" s="1"/>
  <c r="Z19" i="2"/>
  <c r="U22" i="4" s="1"/>
  <c r="Z18" i="2"/>
  <c r="U21" i="4" s="1"/>
  <c r="Z17" i="2"/>
  <c r="U20" i="4" s="1"/>
  <c r="Z16" i="2"/>
  <c r="U19" i="4" s="1"/>
  <c r="Z15" i="2"/>
  <c r="U18" i="4" s="1"/>
  <c r="Z14" i="2"/>
  <c r="U17" i="4" s="1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X33" i="2"/>
  <c r="Q36" i="4" s="1"/>
  <c r="X32" i="2"/>
  <c r="Q35" i="4" s="1"/>
  <c r="X31" i="2"/>
  <c r="Q34" i="4" s="1"/>
  <c r="X30" i="2"/>
  <c r="Q33" i="4" s="1"/>
  <c r="X29" i="2"/>
  <c r="Q32" i="4" s="1"/>
  <c r="X28" i="2"/>
  <c r="Q31" i="4" s="1"/>
  <c r="X27" i="2"/>
  <c r="Q30" i="4" s="1"/>
  <c r="X26" i="2"/>
  <c r="Q29" i="4" s="1"/>
  <c r="X25" i="2"/>
  <c r="Q28" i="4" s="1"/>
  <c r="X24" i="2"/>
  <c r="Q27" i="4" s="1"/>
  <c r="X23" i="2"/>
  <c r="Q26" i="4" s="1"/>
  <c r="X22" i="2"/>
  <c r="Q25" i="4" s="1"/>
  <c r="X21" i="2"/>
  <c r="Q24" i="4" s="1"/>
  <c r="X20" i="2"/>
  <c r="Q23" i="4" s="1"/>
  <c r="X19" i="2"/>
  <c r="Q22" i="4" s="1"/>
  <c r="X18" i="2"/>
  <c r="Q21" i="4" s="1"/>
  <c r="X17" i="2"/>
  <c r="Q20" i="4" s="1"/>
  <c r="X16" i="2"/>
  <c r="Q19" i="4" s="1"/>
  <c r="X14" i="2"/>
  <c r="Q17" i="4" s="1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V33" i="2"/>
  <c r="M36" i="4" s="1"/>
  <c r="V32" i="2"/>
  <c r="M35" i="4" s="1"/>
  <c r="V31" i="2"/>
  <c r="M34" i="4" s="1"/>
  <c r="V30" i="2"/>
  <c r="M33" i="4" s="1"/>
  <c r="V29" i="2"/>
  <c r="M32" i="4" s="1"/>
  <c r="V28" i="2"/>
  <c r="M31" i="4" s="1"/>
  <c r="V27" i="2"/>
  <c r="M30" i="4" s="1"/>
  <c r="V26" i="2"/>
  <c r="M29" i="4" s="1"/>
  <c r="V25" i="2"/>
  <c r="M28" i="4" s="1"/>
  <c r="V24" i="2"/>
  <c r="M27" i="4" s="1"/>
  <c r="V23" i="2"/>
  <c r="M26" i="4" s="1"/>
  <c r="V22" i="2"/>
  <c r="M25" i="4" s="1"/>
  <c r="V21" i="2"/>
  <c r="M24" i="4" s="1"/>
  <c r="V20" i="2"/>
  <c r="M23" i="4" s="1"/>
  <c r="V19" i="2"/>
  <c r="M22" i="4" s="1"/>
  <c r="V18" i="2"/>
  <c r="M21" i="4" s="1"/>
  <c r="V16" i="2"/>
  <c r="M19" i="4" s="1"/>
  <c r="T33" i="2"/>
  <c r="T29" i="2"/>
  <c r="H32" i="4" s="1"/>
  <c r="X32" i="4" s="1"/>
  <c r="T28" i="2"/>
  <c r="T27" i="2"/>
  <c r="H30" i="4" s="1"/>
  <c r="X30" i="4" s="1"/>
  <c r="T26" i="2"/>
  <c r="T25" i="2"/>
  <c r="H28" i="4" s="1"/>
  <c r="X28" i="4" s="1"/>
  <c r="T24" i="2"/>
  <c r="T23" i="2"/>
  <c r="I26" i="4" s="1"/>
  <c r="T22" i="2"/>
  <c r="I25" i="4" s="1"/>
  <c r="T18" i="2"/>
  <c r="T14" i="2"/>
  <c r="I17" i="4" s="1"/>
  <c r="R33" i="2"/>
  <c r="R32" i="2"/>
  <c r="R31" i="2"/>
  <c r="R30" i="2"/>
  <c r="R22" i="2"/>
  <c r="R21" i="2"/>
  <c r="R20" i="2"/>
  <c r="R19" i="2"/>
  <c r="R18" i="2"/>
  <c r="R16" i="2"/>
  <c r="P34" i="2"/>
  <c r="P24" i="2"/>
  <c r="P23" i="2"/>
  <c r="P22" i="2"/>
  <c r="P20" i="2"/>
  <c r="P19" i="2"/>
  <c r="P16" i="2"/>
  <c r="I23" i="2"/>
  <c r="I22" i="2"/>
  <c r="I21" i="2"/>
  <c r="I19" i="2"/>
  <c r="I16" i="2"/>
  <c r="I15" i="2"/>
  <c r="E27" i="4"/>
  <c r="M17" i="2"/>
  <c r="L17" i="2" s="1"/>
  <c r="E20" i="4" s="1"/>
  <c r="L32" i="2"/>
  <c r="E35" i="4" s="1"/>
  <c r="M31" i="2"/>
  <c r="L31" i="2" s="1"/>
  <c r="E34" i="4" s="1"/>
  <c r="M30" i="2"/>
  <c r="L30" i="2" s="1"/>
  <c r="E33" i="4" s="1"/>
  <c r="M29" i="2"/>
  <c r="L29" i="2" s="1"/>
  <c r="E32" i="4" s="1"/>
  <c r="M28" i="2"/>
  <c r="L28" i="2" s="1"/>
  <c r="E31" i="4" s="1"/>
  <c r="M27" i="2"/>
  <c r="L27" i="2" s="1"/>
  <c r="E30" i="4" s="1"/>
  <c r="M26" i="2"/>
  <c r="L26" i="2" s="1"/>
  <c r="E29" i="4" s="1"/>
  <c r="M25" i="2"/>
  <c r="L25" i="2" s="1"/>
  <c r="E28" i="4" s="1"/>
  <c r="H32" i="2"/>
  <c r="H31" i="2"/>
  <c r="H30" i="2"/>
  <c r="H29" i="2"/>
  <c r="H28" i="2"/>
  <c r="H27" i="2"/>
  <c r="H26" i="2"/>
  <c r="H25" i="2"/>
  <c r="H17" i="2"/>
  <c r="F34" i="2"/>
  <c r="F32" i="2"/>
  <c r="F31" i="2"/>
  <c r="F30" i="2"/>
  <c r="F29" i="2"/>
  <c r="F28" i="2"/>
  <c r="F27" i="2"/>
  <c r="F26" i="2"/>
  <c r="F25" i="2"/>
  <c r="F24" i="2"/>
  <c r="F23" i="2"/>
  <c r="F21" i="2"/>
  <c r="F20" i="2"/>
  <c r="F19" i="2"/>
  <c r="F17" i="2"/>
  <c r="F15" i="2"/>
  <c r="F14" i="2"/>
  <c r="E34" i="2"/>
  <c r="E24" i="2"/>
  <c r="E23" i="2"/>
  <c r="E22" i="2"/>
  <c r="E21" i="2"/>
  <c r="E20" i="2"/>
  <c r="E19" i="2"/>
  <c r="E16" i="2"/>
  <c r="E15" i="2"/>
  <c r="E14" i="2"/>
  <c r="D32" i="2"/>
  <c r="D31" i="2"/>
  <c r="D30" i="2"/>
  <c r="D29" i="2"/>
  <c r="D28" i="2"/>
  <c r="D27" i="2"/>
  <c r="D26" i="2"/>
  <c r="D25" i="2"/>
  <c r="D17" i="2"/>
  <c r="D16" i="2"/>
  <c r="D15" i="2"/>
  <c r="D14" i="2"/>
  <c r="B35" i="3"/>
  <c r="A35" i="3"/>
  <c r="B33" i="2"/>
  <c r="A33" i="2"/>
  <c r="A25" i="2"/>
  <c r="A28" i="4" s="1"/>
  <c r="A26" i="2"/>
  <c r="A29" i="4" s="1"/>
  <c r="A27" i="2"/>
  <c r="A30" i="4" s="1"/>
  <c r="A28" i="2"/>
  <c r="A31" i="4" s="1"/>
  <c r="A29" i="2"/>
  <c r="A32" i="4" s="1"/>
  <c r="A30" i="2"/>
  <c r="A33" i="4" s="1"/>
  <c r="A31" i="2"/>
  <c r="A34" i="4" s="1"/>
  <c r="A32" i="2"/>
  <c r="A35" i="4" s="1"/>
  <c r="BU35" i="1"/>
  <c r="AV17" i="1"/>
  <c r="AF17" i="1"/>
  <c r="AE17" i="1" s="1"/>
  <c r="Y25" i="4" l="1"/>
  <c r="Z25" i="4" s="1"/>
  <c r="Y36" i="4"/>
  <c r="Z36" i="4" s="1"/>
  <c r="Y26" i="4"/>
  <c r="Z26" i="4" s="1"/>
  <c r="Y27" i="4"/>
  <c r="Y35" i="4"/>
  <c r="F32" i="3"/>
  <c r="AC32" i="3" s="1"/>
  <c r="F33" i="3"/>
  <c r="AC33" i="3" s="1"/>
  <c r="I21" i="4"/>
  <c r="Y21" i="4" s="1"/>
  <c r="Z21" i="4" s="1"/>
  <c r="Y35" i="2"/>
  <c r="H31" i="4"/>
  <c r="X31" i="4" s="1"/>
  <c r="AU17" i="1"/>
  <c r="H29" i="4"/>
  <c r="X29" i="4" s="1"/>
  <c r="V17" i="2"/>
  <c r="T17" i="2"/>
  <c r="F28" i="3"/>
  <c r="AC28" i="3" s="1"/>
  <c r="CB34" i="1"/>
  <c r="AV34" i="1"/>
  <c r="AF32" i="1"/>
  <c r="AF31" i="1"/>
  <c r="AF30" i="1"/>
  <c r="BL15" i="1"/>
  <c r="AV15" i="1"/>
  <c r="AV14" i="1"/>
  <c r="BD34" i="1"/>
  <c r="BL34" i="1"/>
  <c r="AG34" i="1"/>
  <c r="AJ23" i="1"/>
  <c r="X34" i="1"/>
  <c r="W34" i="1" s="1"/>
  <c r="X24" i="1"/>
  <c r="W24" i="1" s="1"/>
  <c r="W22" i="1"/>
  <c r="T22" i="1"/>
  <c r="X21" i="1"/>
  <c r="W21" i="1" s="1"/>
  <c r="T21" i="1"/>
  <c r="X20" i="1"/>
  <c r="W20" i="1" s="1"/>
  <c r="X19" i="1"/>
  <c r="W19" i="1" s="1"/>
  <c r="X16" i="1"/>
  <c r="W16" i="1" s="1"/>
  <c r="X15" i="1"/>
  <c r="W15" i="1" s="1"/>
  <c r="O21" i="1"/>
  <c r="P21" i="2" s="1"/>
  <c r="O15" i="1"/>
  <c r="P15" i="2" s="1"/>
  <c r="BC34" i="1" l="1"/>
  <c r="W34" i="2"/>
  <c r="AV35" i="1"/>
  <c r="AU14" i="1"/>
  <c r="V14" i="2"/>
  <c r="M20" i="4"/>
  <c r="CK17" i="1"/>
  <c r="CB35" i="1"/>
  <c r="Z34" i="2"/>
  <c r="BK34" i="1"/>
  <c r="X34" i="2"/>
  <c r="Q37" i="4" s="1"/>
  <c r="AU34" i="1"/>
  <c r="V34" i="2"/>
  <c r="M37" i="4" s="1"/>
  <c r="I20" i="4"/>
  <c r="Y20" i="4" s="1"/>
  <c r="Z20" i="4" s="1"/>
  <c r="BK15" i="1"/>
  <c r="X15" i="2"/>
  <c r="Q18" i="4" s="1"/>
  <c r="AU15" i="1"/>
  <c r="V15" i="2"/>
  <c r="AE30" i="1"/>
  <c r="T30" i="2"/>
  <c r="AE32" i="1"/>
  <c r="T32" i="2"/>
  <c r="AE31" i="1"/>
  <c r="T31" i="2"/>
  <c r="CK26" i="1"/>
  <c r="CA34" i="1"/>
  <c r="CA35" i="1" s="1"/>
  <c r="CK25" i="1"/>
  <c r="CK28" i="1"/>
  <c r="CK27" i="1"/>
  <c r="CK29" i="1"/>
  <c r="BL35" i="1"/>
  <c r="V35" i="2" l="1"/>
  <c r="M17" i="4"/>
  <c r="Y17" i="4" s="1"/>
  <c r="Z17" i="4" s="1"/>
  <c r="CK31" i="1"/>
  <c r="U37" i="4"/>
  <c r="U38" i="4" s="1"/>
  <c r="Z35" i="2"/>
  <c r="M18" i="4"/>
  <c r="CK30" i="1"/>
  <c r="I33" i="4"/>
  <c r="Y33" i="4" s="1"/>
  <c r="H35" i="4"/>
  <c r="X35" i="4" s="1"/>
  <c r="I34" i="4"/>
  <c r="Y34" i="4" s="1"/>
  <c r="L21" i="5" l="1"/>
  <c r="L22" i="5"/>
  <c r="L23" i="5"/>
  <c r="L25" i="5"/>
  <c r="L26" i="5"/>
  <c r="L27" i="5"/>
  <c r="L32" i="5"/>
  <c r="L33" i="5"/>
  <c r="L36" i="5"/>
  <c r="L37" i="5"/>
  <c r="L38" i="5"/>
  <c r="K21" i="5"/>
  <c r="K22" i="5"/>
  <c r="K23" i="5"/>
  <c r="K25" i="5"/>
  <c r="K26" i="5"/>
  <c r="K27" i="5"/>
  <c r="K32" i="5"/>
  <c r="K33" i="5"/>
  <c r="K36" i="5"/>
  <c r="K37" i="5"/>
  <c r="K38" i="5"/>
  <c r="F38" i="4" l="1"/>
  <c r="G38" i="4"/>
  <c r="J38" i="4"/>
  <c r="K38" i="4"/>
  <c r="L38" i="4"/>
  <c r="N38" i="4"/>
  <c r="O38" i="4"/>
  <c r="P38" i="4"/>
  <c r="Q38" i="4"/>
  <c r="V38" i="4"/>
  <c r="W35" i="2" l="1"/>
  <c r="U34" i="2"/>
  <c r="U24" i="2"/>
  <c r="U23" i="2"/>
  <c r="U22" i="2"/>
  <c r="U21" i="2"/>
  <c r="U20" i="2"/>
  <c r="U19" i="2"/>
  <c r="U16" i="2"/>
  <c r="U15" i="2"/>
  <c r="U14" i="2"/>
  <c r="S24" i="2"/>
  <c r="S19" i="2"/>
  <c r="S16" i="2"/>
  <c r="S15" i="2"/>
  <c r="S14" i="2"/>
  <c r="I34" i="2"/>
  <c r="H16" i="2"/>
  <c r="G34" i="2"/>
  <c r="G24" i="2"/>
  <c r="G22" i="2"/>
  <c r="G21" i="2"/>
  <c r="G20" i="2"/>
  <c r="G19" i="2"/>
  <c r="G16" i="2"/>
  <c r="G15" i="2"/>
  <c r="G14" i="2"/>
  <c r="BF35" i="1"/>
  <c r="BG35" i="1"/>
  <c r="BH35" i="1"/>
  <c r="BI35" i="1"/>
  <c r="CD35" i="1"/>
  <c r="CE35" i="1"/>
  <c r="CF35" i="1"/>
  <c r="CG35" i="1"/>
  <c r="CH35" i="1"/>
  <c r="AP35" i="1"/>
  <c r="AQ35" i="1"/>
  <c r="AS35" i="1"/>
  <c r="AT35" i="1"/>
  <c r="AW35" i="1"/>
  <c r="AL35" i="1"/>
  <c r="AF20" i="1"/>
  <c r="AE20" i="1" l="1"/>
  <c r="T20" i="2"/>
  <c r="I23" i="4" l="1"/>
  <c r="Y23" i="4" s="1"/>
  <c r="Z23" i="4" s="1"/>
  <c r="Z35" i="1"/>
  <c r="AA35" i="1"/>
  <c r="AC35" i="1"/>
  <c r="AD35" i="1"/>
  <c r="K35" i="1"/>
  <c r="BK35" i="1"/>
  <c r="AU23" i="1"/>
  <c r="AR23" i="1"/>
  <c r="AB22" i="1"/>
  <c r="AF21" i="1"/>
  <c r="T21" i="2" s="1"/>
  <c r="AB21" i="1"/>
  <c r="AB35" i="1" s="1"/>
  <c r="AF19" i="1"/>
  <c r="T19" i="2" s="1"/>
  <c r="I24" i="4" l="1"/>
  <c r="Y24" i="4" s="1"/>
  <c r="Z24" i="4" s="1"/>
  <c r="AU35" i="1"/>
  <c r="I22" i="4"/>
  <c r="Y22" i="4" s="1"/>
  <c r="Z22" i="4" s="1"/>
  <c r="T34" i="2"/>
  <c r="AE34" i="1"/>
  <c r="AE21" i="1"/>
  <c r="AC23" i="2"/>
  <c r="AE19" i="1"/>
  <c r="AR35" i="1"/>
  <c r="BJ35" i="1"/>
  <c r="CC18" i="1"/>
  <c r="C19" i="4"/>
  <c r="C16" i="2" l="1"/>
  <c r="H35" i="1"/>
  <c r="AF16" i="1"/>
  <c r="T16" i="2" s="1"/>
  <c r="Q35" i="1"/>
  <c r="R35" i="1"/>
  <c r="S35" i="1"/>
  <c r="U35" i="1"/>
  <c r="V35" i="1"/>
  <c r="AH35" i="1"/>
  <c r="AI35" i="1"/>
  <c r="AK35" i="1"/>
  <c r="AX35" i="1"/>
  <c r="AY35" i="1"/>
  <c r="BA35" i="1"/>
  <c r="BB35" i="1"/>
  <c r="M35" i="1"/>
  <c r="S20" i="2"/>
  <c r="S23" i="2"/>
  <c r="AF15" i="1"/>
  <c r="AF35" i="1" l="1"/>
  <c r="I19" i="4"/>
  <c r="Y19" i="4" s="1"/>
  <c r="Z19" i="4" s="1"/>
  <c r="T15" i="2"/>
  <c r="T35" i="2" s="1"/>
  <c r="AE16" i="1"/>
  <c r="AE24" i="1"/>
  <c r="AE15" i="1"/>
  <c r="BC35" i="1"/>
  <c r="BD35" i="1"/>
  <c r="AZ23" i="1"/>
  <c r="AZ35" i="1" s="1"/>
  <c r="I18" i="4" l="1"/>
  <c r="Y18" i="4" s="1"/>
  <c r="Z18" i="4" s="1"/>
  <c r="AE35" i="1"/>
  <c r="CC22" i="1"/>
  <c r="CC16" i="1"/>
  <c r="CC15" i="1"/>
  <c r="CC24" i="1"/>
  <c r="A18" i="2"/>
  <c r="A7" i="5"/>
  <c r="L44" i="4"/>
  <c r="C37" i="4"/>
  <c r="B37" i="4"/>
  <c r="A37" i="4"/>
  <c r="AA36" i="4"/>
  <c r="A21" i="4"/>
  <c r="C18" i="4"/>
  <c r="A18" i="4"/>
  <c r="C17" i="4"/>
  <c r="A17" i="4"/>
  <c r="AA16" i="4"/>
  <c r="B16" i="4"/>
  <c r="A16" i="4"/>
  <c r="A7" i="4"/>
  <c r="A37" i="3"/>
  <c r="C36" i="3"/>
  <c r="B36" i="3"/>
  <c r="A36" i="3"/>
  <c r="AC35" i="3"/>
  <c r="C26" i="3"/>
  <c r="B26" i="3"/>
  <c r="A26" i="3"/>
  <c r="C25" i="3"/>
  <c r="B25" i="3"/>
  <c r="A25" i="3"/>
  <c r="F24" i="3"/>
  <c r="AC24" i="3" s="1"/>
  <c r="C24" i="3"/>
  <c r="B24" i="3"/>
  <c r="A24" i="3"/>
  <c r="F23" i="3"/>
  <c r="AC23" i="3" s="1"/>
  <c r="C23" i="3"/>
  <c r="B23" i="3"/>
  <c r="A23" i="3"/>
  <c r="C22" i="3"/>
  <c r="B22" i="3"/>
  <c r="A22" i="3"/>
  <c r="C21" i="3"/>
  <c r="B21" i="3"/>
  <c r="A21" i="3"/>
  <c r="A20" i="3"/>
  <c r="C17" i="3"/>
  <c r="A17" i="3"/>
  <c r="C16" i="3"/>
  <c r="A16" i="3"/>
  <c r="AC15" i="3"/>
  <c r="A15" i="3"/>
  <c r="A7" i="3"/>
  <c r="E37" i="4"/>
  <c r="H34" i="2"/>
  <c r="D34" i="2"/>
  <c r="C34" i="2"/>
  <c r="B34" i="2"/>
  <c r="A34" i="2"/>
  <c r="AC33" i="2"/>
  <c r="B36" i="4"/>
  <c r="A36" i="4"/>
  <c r="H38" i="4"/>
  <c r="H44" i="4" s="1"/>
  <c r="X38" i="4"/>
  <c r="D24" i="2"/>
  <c r="C24" i="2"/>
  <c r="C27" i="4" s="1"/>
  <c r="B24" i="2"/>
  <c r="B27" i="4" s="1"/>
  <c r="A24" i="2"/>
  <c r="A27" i="4" s="1"/>
  <c r="D23" i="2"/>
  <c r="C23" i="2"/>
  <c r="C26" i="4" s="1"/>
  <c r="B23" i="2"/>
  <c r="B26" i="4" s="1"/>
  <c r="A23" i="2"/>
  <c r="A26" i="4" s="1"/>
  <c r="L22" i="2"/>
  <c r="E25" i="4" s="1"/>
  <c r="D22" i="2"/>
  <c r="C22" i="2"/>
  <c r="C25" i="4" s="1"/>
  <c r="B22" i="2"/>
  <c r="B25" i="4" s="1"/>
  <c r="A22" i="2"/>
  <c r="A25" i="4" s="1"/>
  <c r="M21" i="2"/>
  <c r="L21" i="2" s="1"/>
  <c r="E24" i="4" s="1"/>
  <c r="D21" i="2"/>
  <c r="C21" i="2"/>
  <c r="C24" i="4" s="1"/>
  <c r="B21" i="2"/>
  <c r="B24" i="4" s="1"/>
  <c r="A21" i="2"/>
  <c r="A24" i="4" s="1"/>
  <c r="M20" i="2"/>
  <c r="L20" i="2" s="1"/>
  <c r="E23" i="4" s="1"/>
  <c r="D20" i="2"/>
  <c r="C20" i="2"/>
  <c r="C23" i="4" s="1"/>
  <c r="B20" i="2"/>
  <c r="B23" i="4" s="1"/>
  <c r="A20" i="2"/>
  <c r="A23" i="4" s="1"/>
  <c r="M19" i="2"/>
  <c r="L19" i="2" s="1"/>
  <c r="E22" i="4" s="1"/>
  <c r="D19" i="2"/>
  <c r="C19" i="2"/>
  <c r="C22" i="4" s="1"/>
  <c r="B19" i="2"/>
  <c r="B22" i="4" s="1"/>
  <c r="A19" i="2"/>
  <c r="A22" i="4" s="1"/>
  <c r="AC18" i="2"/>
  <c r="M15" i="2"/>
  <c r="L15" i="2" s="1"/>
  <c r="E18" i="4" s="1"/>
  <c r="H15" i="2"/>
  <c r="C15" i="2"/>
  <c r="A15" i="2"/>
  <c r="M14" i="2"/>
  <c r="L14" i="2" s="1"/>
  <c r="E17" i="4" s="1"/>
  <c r="H14" i="2"/>
  <c r="C14" i="2"/>
  <c r="A14" i="2"/>
  <c r="A13" i="2"/>
  <c r="A6" i="2"/>
  <c r="DE32" i="1"/>
  <c r="DD32" i="1"/>
  <c r="DC32" i="1"/>
  <c r="DB32" i="1"/>
  <c r="DA32" i="1"/>
  <c r="CZ32" i="1"/>
  <c r="CV32" i="1"/>
  <c r="CU32" i="1"/>
  <c r="DD24" i="1"/>
  <c r="DC24" i="1"/>
  <c r="DB24" i="1"/>
  <c r="DA24" i="1"/>
  <c r="CZ24" i="1"/>
  <c r="DB23" i="1"/>
  <c r="CZ23" i="1"/>
  <c r="AM35" i="1"/>
  <c r="AJ35" i="1"/>
  <c r="DD22" i="1"/>
  <c r="DC22" i="1"/>
  <c r="DA22" i="1"/>
  <c r="DB22" i="1"/>
  <c r="H22" i="2"/>
  <c r="DD21" i="1"/>
  <c r="DC21" i="1"/>
  <c r="DA21" i="1"/>
  <c r="H21" i="2"/>
  <c r="DD20" i="1"/>
  <c r="DC20" i="1"/>
  <c r="DA20" i="1"/>
  <c r="H20" i="2"/>
  <c r="DD19" i="1"/>
  <c r="DC19" i="1"/>
  <c r="DB19" i="1"/>
  <c r="DA19" i="1"/>
  <c r="CZ19" i="1"/>
  <c r="H19" i="2"/>
  <c r="DE18" i="1"/>
  <c r="DD18" i="1"/>
  <c r="DC18" i="1"/>
  <c r="DB18" i="1"/>
  <c r="DA18" i="1"/>
  <c r="CZ18" i="1"/>
  <c r="CV18" i="1"/>
  <c r="CU18" i="1"/>
  <c r="DD15" i="1"/>
  <c r="DC15" i="1"/>
  <c r="DB15" i="1"/>
  <c r="DA15" i="1"/>
  <c r="CZ15" i="1"/>
  <c r="DD14" i="1"/>
  <c r="DC14" i="1"/>
  <c r="DA14" i="1"/>
  <c r="H35" i="2" l="1"/>
  <c r="R23" i="2"/>
  <c r="F21" i="3"/>
  <c r="AC21" i="3" s="1"/>
  <c r="X44" i="4"/>
  <c r="CC23" i="1"/>
  <c r="CN34" i="1"/>
  <c r="CK34" i="1" s="1"/>
  <c r="CN21" i="1"/>
  <c r="CV21" i="1" s="1"/>
  <c r="CN15" i="1"/>
  <c r="CK15" i="1" s="1"/>
  <c r="CN20" i="1"/>
  <c r="CV20" i="1" s="1"/>
  <c r="CN14" i="1"/>
  <c r="CN19" i="1"/>
  <c r="CV19" i="1" s="1"/>
  <c r="CZ20" i="1"/>
  <c r="T35" i="1"/>
  <c r="CP35" i="1"/>
  <c r="CO35" i="1"/>
  <c r="CN22" i="1"/>
  <c r="CV22" i="1" s="1"/>
  <c r="F25" i="3"/>
  <c r="AC25" i="3" s="1"/>
  <c r="O35" i="1"/>
  <c r="X35" i="2"/>
  <c r="CN24" i="1"/>
  <c r="CV24" i="1" s="1"/>
  <c r="DD23" i="1"/>
  <c r="CN23" i="1"/>
  <c r="CV23" i="1" s="1"/>
  <c r="DC34" i="1"/>
  <c r="DD35" i="1"/>
  <c r="DB20" i="1"/>
  <c r="CZ22" i="1"/>
  <c r="DB14" i="1"/>
  <c r="CZ14" i="1"/>
  <c r="CZ21" i="1"/>
  <c r="DD34" i="1"/>
  <c r="DB21" i="1"/>
  <c r="F22" i="3"/>
  <c r="AC22" i="3" s="1"/>
  <c r="F26" i="3"/>
  <c r="AC26" i="3" s="1"/>
  <c r="AC36" i="3"/>
  <c r="M38" i="4" l="1"/>
  <c r="CV15" i="1"/>
  <c r="CV34" i="1"/>
  <c r="CK24" i="1"/>
  <c r="DE24" i="1" s="1"/>
  <c r="CV14" i="1"/>
  <c r="CN35" i="1"/>
  <c r="CK23" i="1"/>
  <c r="DE23" i="1" s="1"/>
  <c r="DE14" i="1"/>
  <c r="CU14" i="1"/>
  <c r="CU15" i="1"/>
  <c r="DE15" i="1"/>
  <c r="DC23" i="1"/>
  <c r="DA23" i="1"/>
  <c r="CU24" i="1" l="1"/>
  <c r="E44" i="4"/>
  <c r="CU23" i="1"/>
  <c r="CV35" i="1"/>
  <c r="AC14" i="2"/>
  <c r="DC35" i="1"/>
  <c r="M44" i="4" l="1"/>
  <c r="F56" i="5"/>
  <c r="AC15" i="2"/>
  <c r="AA18" i="4"/>
  <c r="AA17" i="4" l="1"/>
  <c r="AA26" i="4"/>
  <c r="CC19" i="1" l="1"/>
  <c r="CK19" i="1"/>
  <c r="CU19" i="1" l="1"/>
  <c r="DE19" i="1"/>
  <c r="AC19" i="2" l="1"/>
  <c r="AA22" i="4" l="1"/>
  <c r="CC20" i="1"/>
  <c r="CK20" i="1"/>
  <c r="AC20" i="2" l="1"/>
  <c r="DE20" i="1"/>
  <c r="CU20" i="1"/>
  <c r="S21" i="2" l="1"/>
  <c r="CC21" i="1"/>
  <c r="CC35" i="1" s="1"/>
  <c r="AA23" i="4" l="1"/>
  <c r="CK21" i="1"/>
  <c r="AC21" i="2"/>
  <c r="CU21" i="1" l="1"/>
  <c r="DE21" i="1"/>
  <c r="CK22" i="1"/>
  <c r="AA24" i="4" l="1"/>
  <c r="DE22" i="1"/>
  <c r="CU22" i="1"/>
  <c r="AC22" i="2"/>
  <c r="AA25" i="4" l="1"/>
  <c r="S34" i="2" l="1"/>
  <c r="W35" i="1"/>
  <c r="X35" i="1"/>
  <c r="CR35" i="1"/>
  <c r="S35" i="2" l="1"/>
  <c r="CJ35" i="1"/>
  <c r="CI35" i="1"/>
  <c r="CQ35" i="1"/>
  <c r="CK35" i="1" s="1"/>
  <c r="AC34" i="2"/>
  <c r="I37" i="4"/>
  <c r="Y38" i="4" l="1"/>
  <c r="AA38" i="4" s="1"/>
  <c r="I38" i="4"/>
  <c r="CU34" i="1"/>
  <c r="DE34" i="1"/>
  <c r="D18" i="5"/>
  <c r="D17" i="5" l="1"/>
  <c r="I44" i="4"/>
  <c r="CU35" i="1"/>
  <c r="DE35" i="1"/>
  <c r="L56" i="5" l="1"/>
  <c r="Y44" i="4"/>
  <c r="D56" i="5"/>
</calcChain>
</file>

<file path=xl/sharedStrings.xml><?xml version="1.0" encoding="utf-8"?>
<sst xmlns="http://schemas.openxmlformats.org/spreadsheetml/2006/main" count="505" uniqueCount="216">
  <si>
    <t>Приложение  № 1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</si>
  <si>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</si>
  <si>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</si>
  <si>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ООО «Энергосбыт Запорожье»</t>
  </si>
  <si>
    <t>полное наименование субъекта электроэнергетики</t>
  </si>
  <si>
    <t>Номер группы инвести-ционных проектов</t>
  </si>
  <si>
    <t xml:space="preserve">  Наименование инвестиционного проекта (наименование группы инвестиционных проектов)</t>
  </si>
  <si>
    <t>Год начала  реализации инвестиционного проекта</t>
  </si>
  <si>
    <t>Год окончания реализации инвестицион-ного проекта</t>
  </si>
  <si>
    <t>Полная сметная стоимость инвестиционного проекта в соответствии с утвержденной проектной документацией</t>
  </si>
  <si>
    <t xml:space="preserve">Оценка полной стоимости инвестиционного проекта в прогнозных ценах соответствующих лет, млн рублей (с НДС) </t>
  </si>
  <si>
    <t xml:space="preserve">Остаток финансирования капитальных вложений в прогнозных ценах соответствующих лет,  млн рублей 
(с НДС) </t>
  </si>
  <si>
    <t>План</t>
  </si>
  <si>
    <r>
      <rPr>
        <sz val="12"/>
        <rFont val="Times New Roman"/>
        <family val="1"/>
        <charset val="204"/>
      </rP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 xml:space="preserve">2025 года </t>
    </r>
  </si>
  <si>
    <r>
      <rPr>
        <sz val="12"/>
        <rFont val="Times New Roman"/>
        <family val="1"/>
        <charset val="204"/>
      </rP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 xml:space="preserve">2026 года </t>
    </r>
  </si>
  <si>
    <t>Итого
(план)</t>
  </si>
  <si>
    <t xml:space="preserve">План </t>
  </si>
  <si>
    <t>в базисном уровне цен, млн рублей 
(с НДС)</t>
  </si>
  <si>
    <t>в ценах, сложившихся ко времени составления сметной документации, млн рублей (с НДС)</t>
  </si>
  <si>
    <t>месяц и год составления сметной документации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</si>
  <si>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</si>
  <si>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</si>
  <si>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 и муниципальных образований</t>
  </si>
  <si>
    <t>средств, полученных от оказания услуг, реализации товаров по регулируемым государством ценам (тарифам), в т.ч.</t>
  </si>
  <si>
    <t>амортизация</t>
  </si>
  <si>
    <t>прибыль,полученная от реализации продукции и оказанных услуг по регулируемым ценам (тарифам)</t>
  </si>
  <si>
    <t>возврат налога на добавленную стоимость</t>
  </si>
  <si>
    <t>иных источников финансирования</t>
  </si>
  <si>
    <t>1.</t>
  </si>
  <si>
    <t xml:space="preserve">Приобретение имущества общего и специального назначения </t>
  </si>
  <si>
    <t>1.1.</t>
  </si>
  <si>
    <t>1.2.</t>
  </si>
  <si>
    <t>1.3.</t>
  </si>
  <si>
    <t>Мобильный офис</t>
  </si>
  <si>
    <t>N_O10</t>
  </si>
  <si>
    <t>1.4.</t>
  </si>
  <si>
    <t>2.</t>
  </si>
  <si>
    <t>2.1.</t>
  </si>
  <si>
    <t>2.2.</t>
  </si>
  <si>
    <t>Сервер</t>
  </si>
  <si>
    <t>N_O03</t>
  </si>
  <si>
    <t>2.3.</t>
  </si>
  <si>
    <t>СХД</t>
  </si>
  <si>
    <t>N_O04</t>
  </si>
  <si>
    <t>2.4.</t>
  </si>
  <si>
    <t>Оргтехника</t>
  </si>
  <si>
    <t>N_O05</t>
  </si>
  <si>
    <t>2.5.</t>
  </si>
  <si>
    <t>Сетевые устройства и связь</t>
  </si>
  <si>
    <t>N_O06</t>
  </si>
  <si>
    <t>2.6.</t>
  </si>
  <si>
    <t>ЦОД</t>
  </si>
  <si>
    <t>N_O07</t>
  </si>
  <si>
    <t>3.</t>
  </si>
  <si>
    <t>3.1.</t>
  </si>
  <si>
    <t xml:space="preserve">Оборудование многоквартирных жилых домов интеллектуальной системой учета </t>
  </si>
  <si>
    <t>N_O01</t>
  </si>
  <si>
    <t>ИТОГО</t>
  </si>
  <si>
    <t>Приложение  № 2</t>
  </si>
  <si>
    <t>Раздел 2. План освоения капитальных вложений по инвестиционным проектам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</si>
  <si>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</si>
  <si>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</si>
  <si>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Год окончания реализации инвестиционного проекта</t>
  </si>
  <si>
    <r>
      <rPr>
        <sz val="12"/>
        <rFont val="Times New Roman"/>
        <family val="1"/>
        <charset val="204"/>
      </rP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</si>
  <si>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Оценка полной стоимости в прогнозных ценах соответствующих лет, 
млн. рублей (без НДС)</t>
  </si>
  <si>
    <t>Остаток освоения капитальных вложений, 
млн. рублей (без НДС)</t>
  </si>
  <si>
    <t>2025 год</t>
  </si>
  <si>
    <t>2026 год</t>
  </si>
  <si>
    <t>Всего, в т.ч.:</t>
  </si>
  <si>
    <t>оборудование</t>
  </si>
  <si>
    <t>прочие затраты</t>
  </si>
  <si>
    <t>в базисном уровне цен</t>
  </si>
  <si>
    <t>в прогнозных ценах соответствующих лет</t>
  </si>
  <si>
    <t>Приложение  № 3</t>
  </si>
  <si>
    <t>Плановые показатели реализации инвестиционной программы</t>
  </si>
  <si>
    <t>Раздел 2. Ввод объектов инвестиционной деятельности (мощностей) в эксплуатацию</t>
  </si>
  <si>
    <t>Характеристики объекта электроэнергетики (объекта инвестиционной деятельности)</t>
  </si>
  <si>
    <t>Итого</t>
  </si>
  <si>
    <t>Утвержденный 
план</t>
  </si>
  <si>
    <t>шт.</t>
  </si>
  <si>
    <t>Другое</t>
  </si>
  <si>
    <t>Иные разделы, отражающие специфику деятельности общества всего, в т.ч.:</t>
  </si>
  <si>
    <t>Приложение  № 4</t>
  </si>
  <si>
    <t>Раздел 3 План принятия основных средств и нематериальных активов к бухгалтерскому учету</t>
  </si>
  <si>
    <t>Первоначальная стоимость принимаемых к учету основных средств и нематериальных активов, млн. рублей (без НДС)</t>
  </si>
  <si>
    <t>нематериальные активы</t>
  </si>
  <si>
    <t>основные 
средства</t>
  </si>
  <si>
    <t>млн рублей (без НДС)</t>
  </si>
  <si>
    <t>Итого:</t>
  </si>
  <si>
    <t>Приложение  № 5</t>
  </si>
  <si>
    <r>
      <rPr>
        <b/>
        <sz val="12"/>
        <rFont val="Times New Roman"/>
        <family val="1"/>
        <charset val="204"/>
      </rPr>
      <t>Раздел 3. Источники финансирования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</si>
  <si>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t>_______                               ЗАПОРОЖСКАЯ ОБЛАСТЬ________________________</t>
  </si>
  <si>
    <t>наименование субъекта Российской Федерации</t>
  </si>
  <si>
    <t>млн рублей</t>
  </si>
  <si>
    <t>№ п/п</t>
  </si>
  <si>
    <t>Показатель</t>
  </si>
  <si>
    <t xml:space="preserve">Итого </t>
  </si>
  <si>
    <t>Источники финансирования инвестиционной программы всего (I+II), в том числе:</t>
  </si>
  <si>
    <t>I</t>
  </si>
  <si>
    <t>Собственные средства всего, в том числе:</t>
  </si>
  <si>
    <t>1.1</t>
  </si>
  <si>
    <t>Прибыль,направляемая на инвестиции, в том числе:</t>
  </si>
  <si>
    <t>1.1.1</t>
  </si>
  <si>
    <t>полученная от реализации продукции и оказанных услуг по регулируемым ценам (тарифам)</t>
  </si>
  <si>
    <t>1.1.2</t>
  </si>
  <si>
    <t>прибыль от продажи электрической энергии (мощности) по нерегулируемым ценам всего, в том числе</t>
  </si>
  <si>
    <t>1.1.3</t>
  </si>
  <si>
    <t xml:space="preserve">прочая </t>
  </si>
  <si>
    <t>1.2</t>
  </si>
  <si>
    <t>Амортизация основных средств всего, в том числе:</t>
  </si>
  <si>
    <t>1.2.1</t>
  </si>
  <si>
    <t>текущая амортизация, учтенная в ценах (тарифах), всего, в том числе:</t>
  </si>
  <si>
    <t>1.2.1.1</t>
  </si>
  <si>
    <t>реализация электрической энергии и мощности</t>
  </si>
  <si>
    <t>1.2.2</t>
  </si>
  <si>
    <t>прочая текущая амортизация</t>
  </si>
  <si>
    <t>1.2.3</t>
  </si>
  <si>
    <t>недоиспользованная амортизация прошлых лет всего, в том числе:</t>
  </si>
  <si>
    <t>1.2.3.1</t>
  </si>
  <si>
    <t>Реализация электрической энергии и мощности</t>
  </si>
  <si>
    <t>1.3</t>
  </si>
  <si>
    <t>Возврат налога на добавленную стоимость</t>
  </si>
  <si>
    <t>1.4</t>
  </si>
  <si>
    <t xml:space="preserve">Прочие собственные средства всего, в том числе: </t>
  </si>
  <si>
    <t>1.4.1</t>
  </si>
  <si>
    <t>средства от эмиссии акций</t>
  </si>
  <si>
    <t>1.4.2</t>
  </si>
  <si>
    <t>остаток собственных средств на начало года</t>
  </si>
  <si>
    <t>II</t>
  </si>
  <si>
    <t>Привлеченные средства, всего, в том числе:</t>
  </si>
  <si>
    <t>2.1</t>
  </si>
  <si>
    <t>Кредиты</t>
  </si>
  <si>
    <t>2.2</t>
  </si>
  <si>
    <t>Облигационные займы</t>
  </si>
  <si>
    <t>2.3</t>
  </si>
  <si>
    <t>Векселя</t>
  </si>
  <si>
    <t>2.4</t>
  </si>
  <si>
    <t>Займы организаций</t>
  </si>
  <si>
    <t>2.5</t>
  </si>
  <si>
    <t>Бюджетное финансирование</t>
  </si>
  <si>
    <t>2.5.1</t>
  </si>
  <si>
    <t>средства федерального бюджета</t>
  </si>
  <si>
    <t>2.5.1.1</t>
  </si>
  <si>
    <t>в том числе средства федерального бюджета, недоиспользованные в прошлых периодах</t>
  </si>
  <si>
    <t>2.5.2</t>
  </si>
  <si>
    <t>средства консолидированного бюджета субъекта Российской Федерации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</si>
  <si>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</si>
  <si>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</si>
  <si>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2.6</t>
  </si>
  <si>
    <t>Использование лизинга</t>
  </si>
  <si>
    <t>2.7</t>
  </si>
  <si>
    <t>Прочие привлеченные средства</t>
  </si>
  <si>
    <t xml:space="preserve">Приобретение IT-оборудования </t>
  </si>
  <si>
    <t>2027 год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</si>
  <si>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 xml:space="preserve">2027 года </t>
    </r>
  </si>
  <si>
    <t>Легковой автомобиль</t>
  </si>
  <si>
    <t>O_O01</t>
  </si>
  <si>
    <t>Рекламное оформление ЦОК</t>
  </si>
  <si>
    <t>O_O02</t>
  </si>
  <si>
    <t>2.7.</t>
  </si>
  <si>
    <t>Информационная безопасность</t>
  </si>
  <si>
    <t>O_O03</t>
  </si>
  <si>
    <t>Идентификатор инвестиционного проекта</t>
  </si>
  <si>
    <t>Скорректированный план</t>
  </si>
  <si>
    <r>
      <t>Скоректированный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 xml:space="preserve">2025 года </t>
    </r>
  </si>
  <si>
    <r>
      <t>Скоректированный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 xml:space="preserve">2026 года </t>
    </r>
  </si>
  <si>
    <t xml:space="preserve">Скоректированный план  
2027 года </t>
  </si>
  <si>
    <t>Итого скоректированный
(план)</t>
  </si>
  <si>
    <t>Ввод объектов инвестиционной деятельности(мощностей) в эксплуатацию</t>
  </si>
  <si>
    <t>Скорректированный  план</t>
  </si>
  <si>
    <t>5</t>
  </si>
  <si>
    <t>6</t>
  </si>
  <si>
    <t>7</t>
  </si>
  <si>
    <t>8</t>
  </si>
  <si>
    <t>2.8.</t>
  </si>
  <si>
    <t>2.9.</t>
  </si>
  <si>
    <t>2.10.</t>
  </si>
  <si>
    <t>2.11.</t>
  </si>
  <si>
    <t>2.12.</t>
  </si>
  <si>
    <t>2.13.</t>
  </si>
  <si>
    <t>2.14.</t>
  </si>
  <si>
    <t>Програмное Обеспечение "Пиррамида 2.0 (1 шт )</t>
  </si>
  <si>
    <t>Расширение права использования программного продукта 1С: Предприятие 8 КОРП (Клиентская лицензия 100 +50  мест)</t>
  </si>
  <si>
    <t>Лицензия на право использования системы управления виртуализацией Z-Virt на каждый сервер (всего 6)</t>
  </si>
  <si>
    <t xml:space="preserve">ПО (Импортозамещенное) </t>
  </si>
  <si>
    <t xml:space="preserve">TrueConf Enterprise на 100 онлайн пользователей. Бессрочная лицензия </t>
  </si>
  <si>
    <t xml:space="preserve">Терминалы самообслуживания  в Центры обслуживания клиентов (16 шт) </t>
  </si>
  <si>
    <t>Приобретение ПК для выполнения  cложных вычислительных задач в отдел Клиентской политики (Монтаж видео и Фото)</t>
  </si>
  <si>
    <t>Приобретение Электронной очереди на 2 участка (2 шт)</t>
  </si>
  <si>
    <t xml:space="preserve"> P_002</t>
  </si>
  <si>
    <t xml:space="preserve"> P_003</t>
  </si>
  <si>
    <t xml:space="preserve"> P_004</t>
  </si>
  <si>
    <t xml:space="preserve"> P_005</t>
  </si>
  <si>
    <t xml:space="preserve"> P_006</t>
  </si>
  <si>
    <t xml:space="preserve"> P_007</t>
  </si>
  <si>
    <t xml:space="preserve"> P_008</t>
  </si>
  <si>
    <t xml:space="preserve"> P_009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</si>
  <si>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 xml:space="preserve">2028 года </t>
    </r>
  </si>
  <si>
    <t xml:space="preserve">Скоректированный план  
2028 года </t>
  </si>
  <si>
    <t xml:space="preserve">Капсульный ЦОК, включая расходы на подключение коммуникаций </t>
  </si>
  <si>
    <t>P_001</t>
  </si>
  <si>
    <t>Оснащение интеллектуальной системой учета</t>
  </si>
  <si>
    <t>План 
На 01.01.2025</t>
  </si>
  <si>
    <t xml:space="preserve">План 
На 01.01.2025 года </t>
  </si>
  <si>
    <t>2028 год</t>
  </si>
  <si>
    <t xml:space="preserve">Програмное Обеспечение "Пиррамида 2.0 </t>
  </si>
  <si>
    <t>Лицензия на право использования системы управления виртуализацией Z-Virt на каждый сервер</t>
  </si>
  <si>
    <t>Приобретение Электронной очереди на 2 участка</t>
  </si>
  <si>
    <t>Скорректированный 
план</t>
  </si>
  <si>
    <t>Скорректированный план 
На 01.01.2025</t>
  </si>
  <si>
    <t xml:space="preserve">Скорректированный план </t>
  </si>
  <si>
    <t>Терминалы самообслуживания  в Центры обслуживания клиентов</t>
  </si>
  <si>
    <t xml:space="preserve">Терминалы самообслуживания  в Центры обслуживания клиентов </t>
  </si>
  <si>
    <t xml:space="preserve">Приобретение Электронной очереди на 2 участка </t>
  </si>
  <si>
    <t>9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</si>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</sst>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_р_._-;\-* #,##0.00_р_._-;_-* \-??_р_._-;_-@_-"/>
    <numFmt numFmtId="165" formatCode="#,##0_ ;\-#,##0\ "/>
    <numFmt numFmtId="166" formatCode="_-* #,##0.00\ _р_._-;\-* #,##0.00\ _р_._-;_-* \-??\ _р_._-;_-@_-"/>
    <numFmt numFmtId="167" formatCode="0.00000"/>
    <numFmt numFmtId="168" formatCode="0.000"/>
    <numFmt numFmtId="169" formatCode="0.0000"/>
    <numFmt numFmtId="170" formatCode="0.0"/>
    <numFmt numFmtId="171" formatCode="#,##0.0"/>
    <numFmt numFmtId="172" formatCode="mm/yy"/>
    <numFmt numFmtId="173" formatCode="0.00000000"/>
    <numFmt numFmtId="174" formatCode="_-* #,##0.0\ _₽_-;\-* #,##0.0\ _₽_-;_-* \-?\ _₽_-;_-@_-"/>
    <numFmt numFmtId="175" formatCode="_-* #,##0.00\ _₽_-;\-* #,##0.00\ _₽_-;_-* \-??\ _₽_-;_-@_-"/>
    <numFmt numFmtId="176" formatCode="#,##0.0000"/>
    <numFmt numFmtId="177" formatCode="_-* #,##0.000\ _₽_-;\-* #,##0.000\ _₽_-;_-* \-???\ _₽_-;_-@_-"/>
    <numFmt numFmtId="178" formatCode="0.0000000000"/>
  </numFmts>
  <fonts count="50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0"/>
      <name val="Arial"/>
      <family val="2"/>
      <charset val="1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SimSun"/>
      <family val="2"/>
      <charset val="204"/>
    </font>
    <font>
      <sz val="11"/>
      <color rgb="FF000000"/>
      <name val="Calibri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1"/>
    </font>
    <font>
      <vertAlign val="super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name val="Arial Cyr"/>
      <charset val="204"/>
    </font>
    <font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 CYR"/>
      <charset val="1"/>
    </font>
    <font>
      <sz val="12"/>
      <name val="Times New Roman CYR"/>
      <charset val="1"/>
    </font>
    <font>
      <sz val="10"/>
      <name val="Times New Roman Cyr"/>
      <charset val="204"/>
    </font>
    <font>
      <b/>
      <sz val="12"/>
      <color rgb="FFFF0000"/>
      <name val="Times New Roman"/>
      <family val="1"/>
      <charset val="204"/>
    </font>
    <font>
      <sz val="12"/>
      <name val="Calibri"/>
      <family val="2"/>
      <charset val="204"/>
    </font>
    <font>
      <b/>
      <sz val="11"/>
      <color rgb="FFFF0000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sz val="10"/>
      <name val="Arial Cyr"/>
      <charset val="204"/>
    </font>
    <font>
      <sz val="20"/>
      <name val="Times New Roman"/>
      <family val="1"/>
      <charset val="1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81D41A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166" fontId="48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3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4" fillId="7" borderId="1" applyProtection="0"/>
    <xf numFmtId="0" fontId="5" fillId="20" borderId="2" applyProtection="0"/>
    <xf numFmtId="0" fontId="6" fillId="20" borderId="1" applyProtection="0"/>
    <xf numFmtId="0" fontId="7" fillId="0" borderId="3" applyProtection="0"/>
    <xf numFmtId="0" fontId="8" fillId="0" borderId="4" applyProtection="0"/>
    <xf numFmtId="0" fontId="9" fillId="0" borderId="5" applyProtection="0"/>
    <xf numFmtId="0" fontId="9" fillId="0" borderId="0" applyBorder="0" applyProtection="0"/>
    <xf numFmtId="0" fontId="10" fillId="0" borderId="6" applyProtection="0"/>
    <xf numFmtId="0" fontId="11" fillId="21" borderId="7" applyProtection="0"/>
    <xf numFmtId="0" fontId="12" fillId="0" borderId="0" applyBorder="0" applyProtection="0"/>
    <xf numFmtId="0" fontId="13" fillId="22" borderId="0" applyBorder="0" applyProtection="0"/>
    <xf numFmtId="0" fontId="1" fillId="0" borderId="0"/>
    <xf numFmtId="0" fontId="14" fillId="0" borderId="0"/>
    <xf numFmtId="0" fontId="15" fillId="0" borderId="0"/>
    <xf numFmtId="0" fontId="48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5" fillId="0" borderId="0"/>
    <xf numFmtId="0" fontId="18" fillId="3" borderId="0" applyBorder="0" applyProtection="0"/>
    <xf numFmtId="0" fontId="19" fillId="0" borderId="0" applyBorder="0" applyProtection="0"/>
    <xf numFmtId="0" fontId="48" fillId="23" borderId="8" applyProtection="0"/>
    <xf numFmtId="9" fontId="48" fillId="0" borderId="0" applyBorder="0" applyProtection="0"/>
    <xf numFmtId="9" fontId="48" fillId="0" borderId="0" applyBorder="0" applyProtection="0"/>
    <xf numFmtId="0" fontId="20" fillId="0" borderId="9" applyProtection="0"/>
    <xf numFmtId="0" fontId="14" fillId="0" borderId="0"/>
    <xf numFmtId="0" fontId="21" fillId="0" borderId="0" applyBorder="0" applyProtection="0"/>
    <xf numFmtId="164" fontId="48" fillId="0" borderId="0" applyBorder="0" applyProtection="0"/>
    <xf numFmtId="164" fontId="48" fillId="0" borderId="0" applyBorder="0" applyProtection="0"/>
    <xf numFmtId="165" fontId="48" fillId="0" borderId="0" applyBorder="0" applyProtection="0"/>
    <xf numFmtId="166" fontId="48" fillId="0" borderId="0" applyBorder="0" applyProtection="0"/>
    <xf numFmtId="0" fontId="22" fillId="4" borderId="0" applyBorder="0" applyProtection="0"/>
  </cellStyleXfs>
  <cellXfs count="317">
    <xf numFmtId="0" fontId="0" fillId="0" borderId="0" xfId="0"/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 vertical="top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54" applyFont="1" applyAlignment="1">
      <alignment horizontal="center" vertical="top"/>
    </xf>
    <xf numFmtId="0" fontId="23" fillId="0" borderId="0" xfId="54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0" borderId="0" xfId="0" applyFont="1"/>
    <xf numFmtId="0" fontId="15" fillId="24" borderId="0" xfId="0" applyFont="1" applyFill="1"/>
    <xf numFmtId="0" fontId="23" fillId="0" borderId="0" xfId="43" applyFont="1" applyAlignment="1">
      <alignment horizontal="right" vertical="center"/>
    </xf>
    <xf numFmtId="0" fontId="23" fillId="0" borderId="0" xfId="43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4" fillId="0" borderId="0" xfId="54" applyFont="1" applyAlignment="1">
      <alignment vertical="center"/>
    </xf>
    <xf numFmtId="0" fontId="15" fillId="0" borderId="0" xfId="54" applyFont="1" applyAlignment="1">
      <alignment vertical="top"/>
    </xf>
    <xf numFmtId="167" fontId="15" fillId="0" borderId="0" xfId="0" applyNumberFormat="1" applyFont="1"/>
    <xf numFmtId="168" fontId="15" fillId="0" borderId="0" xfId="0" applyNumberFormat="1" applyFont="1"/>
    <xf numFmtId="0" fontId="15" fillId="0" borderId="12" xfId="0" applyFont="1" applyBorder="1" applyAlignment="1">
      <alignment horizontal="center" vertical="center" textRotation="90" wrapText="1"/>
    </xf>
    <xf numFmtId="0" fontId="15" fillId="0" borderId="15" xfId="0" applyFont="1" applyBorder="1" applyAlignment="1">
      <alignment horizontal="center" vertical="center" wrapText="1"/>
    </xf>
    <xf numFmtId="2" fontId="15" fillId="0" borderId="0" xfId="0" applyNumberFormat="1" applyFont="1"/>
    <xf numFmtId="2" fontId="15" fillId="0" borderId="0" xfId="0" applyNumberFormat="1" applyFont="1" applyAlignment="1">
      <alignment horizontal="center"/>
    </xf>
    <xf numFmtId="0" fontId="15" fillId="0" borderId="0" xfId="0" applyFont="1" applyAlignment="1">
      <alignment wrapText="1"/>
    </xf>
    <xf numFmtId="2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4" fontId="15" fillId="0" borderId="0" xfId="0" applyNumberFormat="1" applyFont="1"/>
    <xf numFmtId="2" fontId="0" fillId="0" borderId="0" xfId="0" applyNumberFormat="1"/>
    <xf numFmtId="170" fontId="28" fillId="0" borderId="0" xfId="0" applyNumberFormat="1" applyFont="1" applyAlignment="1">
      <alignment horizontal="center" wrapText="1"/>
    </xf>
    <xf numFmtId="1" fontId="28" fillId="0" borderId="0" xfId="0" applyNumberFormat="1" applyFont="1" applyAlignment="1">
      <alignment horizontal="center" wrapText="1"/>
    </xf>
    <xf numFmtId="169" fontId="15" fillId="0" borderId="0" xfId="0" applyNumberFormat="1" applyFont="1" applyAlignment="1">
      <alignment wrapText="1"/>
    </xf>
    <xf numFmtId="169" fontId="15" fillId="0" borderId="0" xfId="0" applyNumberFormat="1" applyFont="1"/>
    <xf numFmtId="168" fontId="15" fillId="0" borderId="0" xfId="0" applyNumberFormat="1" applyFont="1" applyAlignment="1">
      <alignment wrapText="1"/>
    </xf>
    <xf numFmtId="168" fontId="15" fillId="24" borderId="0" xfId="0" applyNumberFormat="1" applyFont="1" applyFill="1"/>
    <xf numFmtId="0" fontId="15" fillId="0" borderId="0" xfId="0" applyFont="1" applyAlignment="1">
      <alignment horizontal="center"/>
    </xf>
    <xf numFmtId="0" fontId="15" fillId="0" borderId="0" xfId="43" applyAlignment="1">
      <alignment horizontal="right" vertical="center"/>
    </xf>
    <xf numFmtId="170" fontId="15" fillId="0" borderId="0" xfId="0" applyNumberFormat="1" applyFont="1"/>
    <xf numFmtId="0" fontId="24" fillId="0" borderId="0" xfId="0" applyFont="1"/>
    <xf numFmtId="0" fontId="15" fillId="0" borderId="14" xfId="0" applyFont="1" applyBorder="1" applyAlignment="1">
      <alignment horizontal="center" vertical="center" wrapText="1"/>
    </xf>
    <xf numFmtId="0" fontId="15" fillId="0" borderId="12" xfId="43" applyBorder="1" applyAlignment="1">
      <alignment horizontal="center" vertical="center" textRotation="90" wrapText="1"/>
    </xf>
    <xf numFmtId="49" fontId="15" fillId="0" borderId="0" xfId="54" applyNumberFormat="1" applyFont="1" applyAlignment="1">
      <alignment horizontal="center" vertical="center"/>
    </xf>
    <xf numFmtId="0" fontId="15" fillId="0" borderId="0" xfId="54" applyFont="1" applyAlignment="1">
      <alignment horizontal="center" vertical="center" wrapText="1"/>
    </xf>
    <xf numFmtId="169" fontId="15" fillId="0" borderId="0" xfId="0" applyNumberFormat="1" applyFont="1" applyAlignment="1">
      <alignment horizontal="center"/>
    </xf>
    <xf numFmtId="174" fontId="28" fillId="0" borderId="0" xfId="0" applyNumberFormat="1" applyFont="1" applyAlignment="1">
      <alignment horizontal="center"/>
    </xf>
    <xf numFmtId="175" fontId="15" fillId="0" borderId="0" xfId="0" applyNumberFormat="1" applyFont="1"/>
    <xf numFmtId="176" fontId="15" fillId="0" borderId="0" xfId="0" applyNumberFormat="1" applyFont="1"/>
    <xf numFmtId="177" fontId="15" fillId="0" borderId="0" xfId="0" applyNumberFormat="1" applyFont="1"/>
    <xf numFmtId="0" fontId="15" fillId="0" borderId="0" xfId="0" applyFont="1" applyAlignment="1">
      <alignment horizontal="left" wrapText="1"/>
    </xf>
    <xf numFmtId="0" fontId="15" fillId="0" borderId="0" xfId="57" applyAlignment="1">
      <alignment horizontal="center" vertical="center"/>
    </xf>
    <xf numFmtId="0" fontId="15" fillId="0" borderId="0" xfId="57" applyAlignment="1">
      <alignment vertical="center"/>
    </xf>
    <xf numFmtId="0" fontId="15" fillId="0" borderId="0" xfId="0" applyFont="1" applyAlignment="1">
      <alignment vertical="center"/>
    </xf>
    <xf numFmtId="0" fontId="27" fillId="0" borderId="0" xfId="47" applyFont="1" applyAlignment="1">
      <alignment horizontal="center"/>
    </xf>
    <xf numFmtId="0" fontId="15" fillId="0" borderId="0" xfId="49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center" vertical="center" textRotation="90" wrapText="1"/>
    </xf>
    <xf numFmtId="0" fontId="15" fillId="0" borderId="0" xfId="49" applyFont="1" applyAlignment="1">
      <alignment horizontal="center" vertical="center" wrapText="1"/>
    </xf>
    <xf numFmtId="49" fontId="15" fillId="0" borderId="0" xfId="49" applyNumberFormat="1" applyFont="1" applyAlignment="1">
      <alignment horizontal="center" vertical="center"/>
    </xf>
    <xf numFmtId="0" fontId="15" fillId="0" borderId="12" xfId="49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textRotation="90" wrapText="1"/>
    </xf>
    <xf numFmtId="0" fontId="27" fillId="0" borderId="0" xfId="57" applyFont="1"/>
    <xf numFmtId="0" fontId="27" fillId="0" borderId="0" xfId="49" applyFont="1" applyAlignment="1">
      <alignment vertical="center"/>
    </xf>
    <xf numFmtId="0" fontId="15" fillId="0" borderId="15" xfId="49" applyFont="1" applyBorder="1" applyAlignment="1">
      <alignment horizontal="center" vertical="center"/>
    </xf>
    <xf numFmtId="49" fontId="34" fillId="0" borderId="0" xfId="44" applyNumberFormat="1" applyFont="1" applyAlignment="1">
      <alignment horizontal="center" vertical="center"/>
    </xf>
    <xf numFmtId="0" fontId="15" fillId="0" borderId="0" xfId="44" applyAlignment="1">
      <alignment wrapText="1"/>
    </xf>
    <xf numFmtId="0" fontId="15" fillId="0" borderId="0" xfId="44"/>
    <xf numFmtId="0" fontId="35" fillId="0" borderId="0" xfId="47" applyFont="1"/>
    <xf numFmtId="0" fontId="27" fillId="0" borderId="0" xfId="0" applyFont="1" applyAlignment="1">
      <alignment wrapText="1"/>
    </xf>
    <xf numFmtId="0" fontId="15" fillId="0" borderId="0" xfId="44" applyAlignment="1">
      <alignment horizontal="right"/>
    </xf>
    <xf numFmtId="172" fontId="15" fillId="0" borderId="0" xfId="44" applyNumberFormat="1"/>
    <xf numFmtId="0" fontId="34" fillId="0" borderId="12" xfId="44" applyFont="1" applyBorder="1" applyAlignment="1">
      <alignment horizontal="center" vertical="center" wrapText="1"/>
    </xf>
    <xf numFmtId="49" fontId="43" fillId="0" borderId="15" xfId="44" applyNumberFormat="1" applyFont="1" applyBorder="1" applyAlignment="1">
      <alignment horizontal="center" vertical="center"/>
    </xf>
    <xf numFmtId="0" fontId="43" fillId="0" borderId="12" xfId="44" applyFont="1" applyBorder="1" applyAlignment="1">
      <alignment horizontal="center" vertical="center" wrapText="1"/>
    </xf>
    <xf numFmtId="49" fontId="43" fillId="0" borderId="12" xfId="44" applyNumberFormat="1" applyFont="1" applyBorder="1" applyAlignment="1">
      <alignment horizontal="center" vertical="center"/>
    </xf>
    <xf numFmtId="3" fontId="44" fillId="0" borderId="0" xfId="44" applyNumberFormat="1" applyFont="1" applyAlignment="1">
      <alignment horizontal="center"/>
    </xf>
    <xf numFmtId="0" fontId="27" fillId="0" borderId="0" xfId="44" applyFont="1"/>
    <xf numFmtId="49" fontId="34" fillId="0" borderId="15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0" fontId="15" fillId="0" borderId="12" xfId="0" applyFont="1" applyBorder="1" applyAlignment="1">
      <alignment horizontal="left" vertical="center" wrapText="1" indent="1"/>
    </xf>
    <xf numFmtId="0" fontId="15" fillId="0" borderId="12" xfId="44" applyBorder="1" applyAlignment="1">
      <alignment horizontal="left" vertical="center" wrapText="1" indent="6"/>
    </xf>
    <xf numFmtId="0" fontId="15" fillId="0" borderId="12" xfId="44" applyBorder="1" applyAlignment="1">
      <alignment horizontal="left" vertical="center" wrapText="1" indent="10"/>
    </xf>
    <xf numFmtId="4" fontId="27" fillId="0" borderId="0" xfId="44" applyNumberFormat="1" applyFont="1"/>
    <xf numFmtId="0" fontId="45" fillId="0" borderId="0" xfId="56" applyFont="1" applyAlignment="1">
      <alignment vertical="center" wrapText="1"/>
    </xf>
    <xf numFmtId="0" fontId="37" fillId="0" borderId="0" xfId="38" applyFont="1" applyAlignment="1">
      <alignment horizontal="justify"/>
    </xf>
    <xf numFmtId="49" fontId="34" fillId="0" borderId="20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horizontal="left" vertical="center" wrapText="1" indent="1"/>
    </xf>
    <xf numFmtId="3" fontId="46" fillId="0" borderId="0" xfId="44" applyNumberFormat="1" applyFont="1" applyAlignment="1">
      <alignment horizontal="center"/>
    </xf>
    <xf numFmtId="4" fontId="15" fillId="0" borderId="0" xfId="0" applyNumberFormat="1" applyFont="1" applyAlignment="1">
      <alignment vertical="top" wrapText="1"/>
    </xf>
    <xf numFmtId="0" fontId="15" fillId="0" borderId="0" xfId="0" applyFont="1" applyAlignment="1">
      <alignment vertical="top" wrapText="1"/>
    </xf>
    <xf numFmtId="3" fontId="28" fillId="0" borderId="0" xfId="0" applyNumberFormat="1" applyFont="1" applyAlignment="1">
      <alignment horizontal="center" vertical="top" wrapText="1"/>
    </xf>
    <xf numFmtId="170" fontId="30" fillId="0" borderId="0" xfId="0" applyNumberFormat="1" applyFont="1" applyAlignment="1">
      <alignment horizontal="center" vertical="top" wrapText="1"/>
    </xf>
    <xf numFmtId="0" fontId="30" fillId="0" borderId="0" xfId="0" applyFont="1" applyAlignment="1">
      <alignment vertical="top" wrapText="1"/>
    </xf>
    <xf numFmtId="49" fontId="15" fillId="0" borderId="0" xfId="44" applyNumberFormat="1" applyAlignment="1">
      <alignment horizontal="left" vertical="center" wrapText="1"/>
    </xf>
    <xf numFmtId="0" fontId="15" fillId="0" borderId="0" xfId="44" applyAlignment="1">
      <alignment horizontal="left" vertical="top" wrapText="1"/>
    </xf>
    <xf numFmtId="176" fontId="47" fillId="0" borderId="0" xfId="44" applyNumberFormat="1" applyFont="1"/>
    <xf numFmtId="168" fontId="15" fillId="0" borderId="0" xfId="44" applyNumberFormat="1"/>
    <xf numFmtId="1" fontId="27" fillId="0" borderId="15" xfId="0" applyNumberFormat="1" applyFont="1" applyFill="1" applyBorder="1" applyAlignment="1">
      <alignment horizontal="center" vertical="center" wrapText="1"/>
    </xf>
    <xf numFmtId="2" fontId="27" fillId="0" borderId="12" xfId="0" applyNumberFormat="1" applyFont="1" applyFill="1" applyBorder="1" applyAlignment="1">
      <alignment horizontal="left" vertical="center" wrapText="1"/>
    </xf>
    <xf numFmtId="2" fontId="27" fillId="0" borderId="12" xfId="0" applyNumberFormat="1" applyFont="1" applyFill="1" applyBorder="1" applyAlignment="1">
      <alignment horizontal="center" vertical="center"/>
    </xf>
    <xf numFmtId="1" fontId="27" fillId="0" borderId="12" xfId="54" applyNumberFormat="1" applyFont="1" applyFill="1" applyBorder="1" applyAlignment="1">
      <alignment horizontal="center" vertical="center" wrapText="1"/>
    </xf>
    <xf numFmtId="2" fontId="27" fillId="0" borderId="12" xfId="54" applyNumberFormat="1" applyFont="1" applyFill="1" applyBorder="1" applyAlignment="1">
      <alignment horizontal="center" vertical="center" wrapText="1"/>
    </xf>
    <xf numFmtId="2" fontId="15" fillId="0" borderId="12" xfId="54" applyNumberFormat="1" applyFont="1" applyFill="1" applyBorder="1" applyAlignment="1">
      <alignment horizontal="center" vertical="center" wrapText="1"/>
    </xf>
    <xf numFmtId="14" fontId="15" fillId="0" borderId="12" xfId="54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27" fillId="0" borderId="0" xfId="0" applyFont="1" applyFill="1"/>
    <xf numFmtId="2" fontId="15" fillId="0" borderId="15" xfId="0" applyNumberFormat="1" applyFont="1" applyFill="1" applyBorder="1" applyAlignment="1">
      <alignment horizontal="center" vertical="center" wrapText="1"/>
    </xf>
    <xf numFmtId="1" fontId="15" fillId="0" borderId="12" xfId="54" applyNumberFormat="1" applyFont="1" applyFill="1" applyBorder="1" applyAlignment="1">
      <alignment horizontal="center" vertical="center" wrapText="1"/>
    </xf>
    <xf numFmtId="171" fontId="28" fillId="0" borderId="0" xfId="0" applyNumberFormat="1" applyFont="1" applyFill="1"/>
    <xf numFmtId="0" fontId="0" fillId="0" borderId="0" xfId="0" applyFill="1"/>
    <xf numFmtId="2" fontId="15" fillId="0" borderId="12" xfId="0" applyNumberFormat="1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left" vertical="center" wrapText="1"/>
    </xf>
    <xf numFmtId="0" fontId="15" fillId="0" borderId="12" xfId="54" applyFont="1" applyFill="1" applyBorder="1" applyAlignment="1">
      <alignment horizontal="center" vertical="center" wrapText="1"/>
    </xf>
    <xf numFmtId="172" fontId="15" fillId="0" borderId="12" xfId="54" applyNumberFormat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 wrapText="1"/>
    </xf>
    <xf numFmtId="2" fontId="29" fillId="0" borderId="12" xfId="0" applyNumberFormat="1" applyFont="1" applyFill="1" applyBorder="1" applyAlignment="1">
      <alignment horizontal="center"/>
    </xf>
    <xf numFmtId="2" fontId="27" fillId="0" borderId="16" xfId="0" applyNumberFormat="1" applyFont="1" applyFill="1" applyBorder="1" applyAlignment="1">
      <alignment horizontal="center" vertical="center" wrapText="1"/>
    </xf>
    <xf numFmtId="2" fontId="27" fillId="0" borderId="17" xfId="0" applyNumberFormat="1" applyFont="1" applyFill="1" applyBorder="1" applyAlignment="1">
      <alignment horizontal="left" vertical="center" wrapText="1"/>
    </xf>
    <xf numFmtId="2" fontId="27" fillId="0" borderId="17" xfId="0" applyNumberFormat="1" applyFont="1" applyFill="1" applyBorder="1" applyAlignment="1">
      <alignment horizontal="center" vertical="center"/>
    </xf>
    <xf numFmtId="1" fontId="27" fillId="0" borderId="17" xfId="54" applyNumberFormat="1" applyFont="1" applyFill="1" applyBorder="1" applyAlignment="1">
      <alignment horizontal="center" vertical="center" wrapText="1"/>
    </xf>
    <xf numFmtId="170" fontId="27" fillId="0" borderId="17" xfId="54" applyNumberFormat="1" applyFont="1" applyFill="1" applyBorder="1" applyAlignment="1">
      <alignment horizontal="center" vertical="center" wrapText="1"/>
    </xf>
    <xf numFmtId="2" fontId="27" fillId="0" borderId="17" xfId="54" applyNumberFormat="1" applyFont="1" applyFill="1" applyBorder="1" applyAlignment="1">
      <alignment horizontal="center" vertical="center" wrapText="1"/>
    </xf>
    <xf numFmtId="2" fontId="15" fillId="0" borderId="0" xfId="0" applyNumberFormat="1" applyFont="1" applyFill="1"/>
    <xf numFmtId="173" fontId="15" fillId="0" borderId="0" xfId="0" applyNumberFormat="1" applyFont="1" applyFill="1" applyAlignment="1">
      <alignment horizontal="center"/>
    </xf>
    <xf numFmtId="168" fontId="15" fillId="0" borderId="0" xfId="0" applyNumberFormat="1" applyFont="1" applyFill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27" fillId="0" borderId="15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left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2" fontId="32" fillId="0" borderId="12" xfId="1" applyNumberFormat="1" applyFont="1" applyFill="1" applyBorder="1" applyAlignment="1" applyProtection="1">
      <alignment horizontal="center" vertical="center" wrapText="1"/>
    </xf>
    <xf numFmtId="2" fontId="15" fillId="0" borderId="12" xfId="0" applyNumberFormat="1" applyFont="1" applyFill="1" applyBorder="1"/>
    <xf numFmtId="2" fontId="15" fillId="0" borderId="12" xfId="0" applyNumberFormat="1" applyFont="1" applyFill="1" applyBorder="1" applyAlignment="1">
      <alignment horizontal="center"/>
    </xf>
    <xf numFmtId="2" fontId="15" fillId="0" borderId="13" xfId="0" applyNumberFormat="1" applyFont="1" applyFill="1" applyBorder="1" applyAlignment="1">
      <alignment horizontal="center"/>
    </xf>
    <xf numFmtId="1" fontId="15" fillId="0" borderId="0" xfId="0" applyNumberFormat="1" applyFont="1" applyFill="1"/>
    <xf numFmtId="2" fontId="27" fillId="0" borderId="12" xfId="0" applyNumberFormat="1" applyFont="1" applyFill="1" applyBorder="1" applyAlignment="1">
      <alignment horizontal="center"/>
    </xf>
    <xf numFmtId="1" fontId="15" fillId="0" borderId="12" xfId="0" applyNumberFormat="1" applyFont="1" applyFill="1" applyBorder="1" applyAlignment="1">
      <alignment horizontal="center" vertical="center"/>
    </xf>
    <xf numFmtId="170" fontId="28" fillId="0" borderId="0" xfId="0" applyNumberFormat="1" applyFont="1" applyFill="1"/>
    <xf numFmtId="1" fontId="27" fillId="0" borderId="12" xfId="0" applyNumberFormat="1" applyFont="1" applyFill="1" applyBorder="1" applyAlignment="1">
      <alignment horizontal="center" vertical="center"/>
    </xf>
    <xf numFmtId="2" fontId="27" fillId="0" borderId="20" xfId="0" applyNumberFormat="1" applyFont="1" applyFill="1" applyBorder="1" applyAlignment="1">
      <alignment horizontal="center" vertical="center" wrapText="1"/>
    </xf>
    <xf numFmtId="2" fontId="27" fillId="0" borderId="21" xfId="0" applyNumberFormat="1" applyFont="1" applyFill="1" applyBorder="1" applyAlignment="1">
      <alignment horizontal="left" vertical="center" wrapText="1"/>
    </xf>
    <xf numFmtId="2" fontId="27" fillId="0" borderId="21" xfId="0" applyNumberFormat="1" applyFont="1" applyFill="1" applyBorder="1" applyAlignment="1">
      <alignment horizontal="center" vertical="center"/>
    </xf>
    <xf numFmtId="1" fontId="27" fillId="0" borderId="21" xfId="0" applyNumberFormat="1" applyFont="1" applyFill="1" applyBorder="1" applyAlignment="1">
      <alignment horizontal="center" vertical="center"/>
    </xf>
    <xf numFmtId="49" fontId="15" fillId="0" borderId="0" xfId="54" applyNumberFormat="1" applyFont="1" applyFill="1" applyAlignment="1">
      <alignment horizontal="center" vertical="center"/>
    </xf>
    <xf numFmtId="0" fontId="15" fillId="0" borderId="0" xfId="54" applyFont="1" applyFill="1" applyAlignment="1">
      <alignment horizontal="center" vertical="center" wrapText="1"/>
    </xf>
    <xf numFmtId="169" fontId="15" fillId="0" borderId="0" xfId="0" applyNumberFormat="1" applyFont="1" applyFill="1" applyAlignment="1">
      <alignment horizontal="center"/>
    </xf>
    <xf numFmtId="0" fontId="15" fillId="0" borderId="12" xfId="0" applyFont="1" applyFill="1" applyBorder="1" applyAlignment="1">
      <alignment horizontal="center" vertical="center" wrapText="1"/>
    </xf>
    <xf numFmtId="2" fontId="27" fillId="0" borderId="12" xfId="0" applyNumberFormat="1" applyFont="1" applyFill="1" applyBorder="1" applyAlignment="1">
      <alignment horizontal="center" vertical="center" wrapText="1"/>
    </xf>
    <xf numFmtId="3" fontId="15" fillId="0" borderId="12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2" fontId="15" fillId="0" borderId="15" xfId="0" applyNumberFormat="1" applyFont="1" applyFill="1" applyBorder="1" applyAlignment="1">
      <alignment horizontal="center" wrapText="1"/>
    </xf>
    <xf numFmtId="2" fontId="15" fillId="0" borderId="12" xfId="0" applyNumberFormat="1" applyFont="1" applyFill="1" applyBorder="1" applyAlignment="1">
      <alignment horizontal="left" wrapText="1"/>
    </xf>
    <xf numFmtId="2" fontId="27" fillId="0" borderId="12" xfId="0" applyNumberFormat="1" applyFont="1" applyFill="1" applyBorder="1" applyAlignment="1">
      <alignment horizontal="center" wrapText="1"/>
    </xf>
    <xf numFmtId="170" fontId="15" fillId="0" borderId="0" xfId="0" applyNumberFormat="1" applyFont="1" applyFill="1"/>
    <xf numFmtId="168" fontId="15" fillId="0" borderId="12" xfId="0" applyNumberFormat="1" applyFont="1" applyFill="1" applyBorder="1"/>
    <xf numFmtId="2" fontId="15" fillId="0" borderId="13" xfId="0" applyNumberFormat="1" applyFont="1" applyFill="1" applyBorder="1"/>
    <xf numFmtId="2" fontId="27" fillId="0" borderId="21" xfId="0" applyNumberFormat="1" applyFont="1" applyFill="1" applyBorder="1" applyAlignment="1">
      <alignment horizontal="center" vertical="center" wrapText="1"/>
    </xf>
    <xf numFmtId="170" fontId="15" fillId="0" borderId="0" xfId="0" applyNumberFormat="1" applyFont="1" applyFill="1" applyAlignment="1">
      <alignment horizontal="center"/>
    </xf>
    <xf numFmtId="0" fontId="24" fillId="0" borderId="0" xfId="0" applyFont="1" applyAlignment="1">
      <alignment horizontal="center" vertical="center"/>
    </xf>
    <xf numFmtId="0" fontId="23" fillId="0" borderId="0" xfId="54" applyFont="1" applyAlignment="1">
      <alignment horizontal="center" vertical="center"/>
    </xf>
    <xf numFmtId="0" fontId="15" fillId="0" borderId="0" xfId="54" applyFont="1" applyAlignment="1">
      <alignment horizontal="center" vertical="top"/>
    </xf>
    <xf numFmtId="0" fontId="15" fillId="0" borderId="12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31" fillId="0" borderId="0" xfId="54" applyFont="1" applyAlignment="1">
      <alignment horizontal="center" vertical="center"/>
    </xf>
    <xf numFmtId="0" fontId="27" fillId="0" borderId="0" xfId="47" applyFont="1" applyAlignment="1">
      <alignment horizontal="center"/>
    </xf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2" fontId="15" fillId="0" borderId="12" xfId="0" applyNumberFormat="1" applyFont="1" applyFill="1" applyBorder="1" applyAlignment="1">
      <alignment horizontal="center" vertical="center" wrapText="1"/>
    </xf>
    <xf numFmtId="0" fontId="0" fillId="0" borderId="12" xfId="0" applyFill="1" applyBorder="1"/>
    <xf numFmtId="2" fontId="15" fillId="0" borderId="12" xfId="0" applyNumberFormat="1" applyFont="1" applyFill="1" applyBorder="1" applyAlignment="1">
      <alignment horizontal="center" wrapText="1"/>
    </xf>
    <xf numFmtId="1" fontId="27" fillId="0" borderId="12" xfId="0" applyNumberFormat="1" applyFont="1" applyFill="1" applyBorder="1" applyAlignment="1">
      <alignment horizontal="center" vertical="center" wrapText="1"/>
    </xf>
    <xf numFmtId="0" fontId="15" fillId="0" borderId="12" xfId="0" applyFont="1" applyFill="1" applyBorder="1"/>
    <xf numFmtId="3" fontId="15" fillId="0" borderId="0" xfId="0" applyNumberFormat="1" applyFont="1" applyFill="1"/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3" fillId="0" borderId="0" xfId="54" applyFont="1" applyAlignment="1">
      <alignment horizontal="center" vertical="center"/>
    </xf>
    <xf numFmtId="0" fontId="15" fillId="0" borderId="0" xfId="54" applyFont="1" applyAlignment="1">
      <alignment horizontal="center" vertical="top"/>
    </xf>
    <xf numFmtId="0" fontId="24" fillId="0" borderId="0" xfId="0" applyFont="1" applyAlignment="1">
      <alignment horizontal="center"/>
    </xf>
    <xf numFmtId="0" fontId="31" fillId="0" borderId="0" xfId="54" applyFont="1" applyAlignment="1">
      <alignment horizontal="center" vertical="center"/>
    </xf>
    <xf numFmtId="0" fontId="15" fillId="0" borderId="12" xfId="49" applyFont="1" applyBorder="1" applyAlignment="1">
      <alignment horizontal="center" vertical="center"/>
    </xf>
    <xf numFmtId="0" fontId="15" fillId="0" borderId="12" xfId="49" applyFont="1" applyBorder="1" applyAlignment="1">
      <alignment horizontal="center" vertical="center" wrapText="1"/>
    </xf>
    <xf numFmtId="0" fontId="27" fillId="0" borderId="0" xfId="47" applyFont="1" applyAlignment="1">
      <alignment horizontal="center"/>
    </xf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2" fontId="25" fillId="0" borderId="12" xfId="54" applyNumberFormat="1" applyFont="1" applyFill="1" applyBorder="1" applyAlignment="1">
      <alignment horizontal="center" vertical="center" wrapText="1"/>
    </xf>
    <xf numFmtId="2" fontId="15" fillId="0" borderId="12" xfId="0" applyNumberFormat="1" applyFont="1" applyFill="1" applyBorder="1" applyAlignment="1">
      <alignment horizontal="center" vertical="center"/>
    </xf>
    <xf numFmtId="2" fontId="15" fillId="0" borderId="13" xfId="0" applyNumberFormat="1" applyFont="1" applyFill="1" applyBorder="1" applyAlignment="1">
      <alignment horizontal="center" vertical="center"/>
    </xf>
    <xf numFmtId="2" fontId="33" fillId="0" borderId="21" xfId="1" applyNumberFormat="1" applyFont="1" applyFill="1" applyBorder="1" applyAlignment="1" applyProtection="1">
      <alignment horizontal="center" vertical="center" wrapText="1"/>
    </xf>
    <xf numFmtId="2" fontId="27" fillId="0" borderId="12" xfId="44" applyNumberFormat="1" applyFont="1" applyBorder="1" applyAlignment="1">
      <alignment horizontal="center" vertical="center" wrapText="1"/>
    </xf>
    <xf numFmtId="2" fontId="27" fillId="0" borderId="13" xfId="44" applyNumberFormat="1" applyFont="1" applyBorder="1" applyAlignment="1">
      <alignment horizontal="center" vertical="center" wrapText="1"/>
    </xf>
    <xf numFmtId="2" fontId="15" fillId="0" borderId="12" xfId="44" applyNumberFormat="1" applyBorder="1" applyAlignment="1">
      <alignment horizontal="center" vertical="center" wrapText="1"/>
    </xf>
    <xf numFmtId="2" fontId="15" fillId="0" borderId="13" xfId="44" applyNumberFormat="1" applyBorder="1" applyAlignment="1">
      <alignment horizontal="center" vertical="center" wrapText="1"/>
    </xf>
    <xf numFmtId="2" fontId="25" fillId="0" borderId="12" xfId="44" applyNumberFormat="1" applyFont="1" applyBorder="1" applyAlignment="1">
      <alignment horizontal="center" vertical="center" wrapText="1"/>
    </xf>
    <xf numFmtId="2" fontId="15" fillId="0" borderId="21" xfId="44" applyNumberFormat="1" applyBorder="1" applyAlignment="1">
      <alignment horizontal="center" vertical="center" wrapText="1"/>
    </xf>
    <xf numFmtId="2" fontId="15" fillId="0" borderId="22" xfId="44" applyNumberFormat="1" applyBorder="1" applyAlignment="1">
      <alignment horizontal="center" vertical="center" wrapText="1"/>
    </xf>
    <xf numFmtId="2" fontId="15" fillId="0" borderId="19" xfId="0" applyNumberFormat="1" applyFont="1" applyFill="1" applyBorder="1"/>
    <xf numFmtId="2" fontId="15" fillId="0" borderId="19" xfId="0" applyNumberFormat="1" applyFont="1" applyFill="1" applyBorder="1" applyAlignment="1">
      <alignment horizontal="center" vertical="center"/>
    </xf>
    <xf numFmtId="2" fontId="33" fillId="0" borderId="33" xfId="1" applyNumberFormat="1" applyFont="1" applyFill="1" applyBorder="1" applyAlignment="1" applyProtection="1">
      <alignment horizontal="center" vertical="center" wrapText="1"/>
    </xf>
    <xf numFmtId="0" fontId="42" fillId="0" borderId="14" xfId="44" applyFont="1" applyBorder="1" applyAlignment="1">
      <alignment horizontal="center" vertical="center" wrapText="1"/>
    </xf>
    <xf numFmtId="2" fontId="15" fillId="0" borderId="19" xfId="44" applyNumberFormat="1" applyBorder="1" applyAlignment="1">
      <alignment horizontal="center" vertical="center" wrapText="1"/>
    </xf>
    <xf numFmtId="2" fontId="15" fillId="0" borderId="33" xfId="44" applyNumberFormat="1" applyBorder="1" applyAlignment="1">
      <alignment horizontal="center" vertical="center" wrapText="1"/>
    </xf>
    <xf numFmtId="2" fontId="15" fillId="0" borderId="12" xfId="0" applyNumberFormat="1" applyFont="1" applyBorder="1" applyAlignment="1">
      <alignment horizontal="center" vertical="center" wrapText="1"/>
    </xf>
    <xf numFmtId="2" fontId="15" fillId="0" borderId="1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2" fontId="27" fillId="0" borderId="38" xfId="54" applyNumberFormat="1" applyFont="1" applyFill="1" applyBorder="1" applyAlignment="1">
      <alignment horizontal="center" vertical="center" wrapText="1"/>
    </xf>
    <xf numFmtId="2" fontId="27" fillId="0" borderId="40" xfId="54" applyNumberFormat="1" applyFont="1" applyFill="1" applyBorder="1" applyAlignment="1">
      <alignment horizontal="center" vertical="center" wrapText="1"/>
    </xf>
    <xf numFmtId="2" fontId="27" fillId="0" borderId="16" xfId="54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3" fillId="0" borderId="0" xfId="54" applyFont="1" applyAlignment="1">
      <alignment horizontal="center" vertical="center"/>
    </xf>
    <xf numFmtId="0" fontId="15" fillId="0" borderId="0" xfId="54" applyFont="1" applyAlignment="1">
      <alignment horizontal="center" vertical="top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/>
    <xf numFmtId="0" fontId="15" fillId="0" borderId="12" xfId="0" applyFont="1" applyBorder="1" applyAlignment="1">
      <alignment horizontal="center" vertical="center" wrapText="1"/>
    </xf>
    <xf numFmtId="0" fontId="23" fillId="0" borderId="0" xfId="54" applyFont="1" applyAlignment="1">
      <alignment horizontal="center" vertical="center"/>
    </xf>
    <xf numFmtId="0" fontId="15" fillId="0" borderId="0" xfId="54" applyFont="1" applyAlignment="1">
      <alignment horizontal="center" vertical="top"/>
    </xf>
    <xf numFmtId="0" fontId="24" fillId="0" borderId="0" xfId="0" applyFont="1" applyAlignment="1">
      <alignment horizontal="center"/>
    </xf>
    <xf numFmtId="0" fontId="31" fillId="0" borderId="0" xfId="54" applyFont="1" applyAlignment="1">
      <alignment horizontal="center" vertical="center"/>
    </xf>
    <xf numFmtId="0" fontId="15" fillId="0" borderId="12" xfId="49" applyFont="1" applyBorder="1" applyAlignment="1">
      <alignment horizontal="center" vertical="center" wrapText="1"/>
    </xf>
    <xf numFmtId="0" fontId="15" fillId="0" borderId="12" xfId="49" applyFont="1" applyBorder="1" applyAlignment="1">
      <alignment horizontal="center" vertical="center"/>
    </xf>
    <xf numFmtId="0" fontId="27" fillId="0" borderId="0" xfId="47" applyFont="1" applyAlignment="1">
      <alignment horizontal="center"/>
    </xf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25" borderId="12" xfId="0" applyFont="1" applyFill="1" applyBorder="1" applyAlignment="1">
      <alignment horizontal="left" vertical="center" wrapText="1"/>
    </xf>
    <xf numFmtId="49" fontId="27" fillId="0" borderId="12" xfId="0" applyNumberFormat="1" applyFont="1" applyBorder="1" applyAlignment="1">
      <alignment horizontal="center" vertical="center" wrapText="1"/>
    </xf>
    <xf numFmtId="2" fontId="27" fillId="0" borderId="41" xfId="54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12" xfId="0" applyFont="1" applyBorder="1" applyAlignment="1">
      <alignment horizontal="left" vertical="center" wrapText="1"/>
    </xf>
    <xf numFmtId="2" fontId="27" fillId="0" borderId="19" xfId="44" applyNumberFormat="1" applyFont="1" applyBorder="1" applyAlignment="1">
      <alignment horizontal="center" vertical="center" wrapText="1"/>
    </xf>
    <xf numFmtId="2" fontId="15" fillId="25" borderId="12" xfId="54" applyNumberFormat="1" applyFont="1" applyFill="1" applyBorder="1" applyAlignment="1">
      <alignment horizontal="center" vertical="center" wrapText="1"/>
    </xf>
    <xf numFmtId="178" fontId="15" fillId="0" borderId="0" xfId="0" applyNumberFormat="1" applyFont="1" applyAlignment="1">
      <alignment horizontal="center"/>
    </xf>
    <xf numFmtId="178" fontId="15" fillId="0" borderId="0" xfId="0" applyNumberFormat="1" applyFont="1"/>
    <xf numFmtId="2" fontId="33" fillId="0" borderId="22" xfId="1" applyNumberFormat="1" applyFont="1" applyFill="1" applyBorder="1" applyAlignment="1" applyProtection="1">
      <alignment horizontal="center" vertical="center" wrapText="1"/>
    </xf>
    <xf numFmtId="2" fontId="27" fillId="0" borderId="12" xfId="44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171" fontId="15" fillId="0" borderId="0" xfId="0" applyNumberFormat="1" applyFont="1" applyFill="1"/>
    <xf numFmtId="0" fontId="0" fillId="0" borderId="0" xfId="0" applyFont="1" applyFill="1"/>
    <xf numFmtId="0" fontId="15" fillId="0" borderId="0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2" fontId="24" fillId="0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left" vertical="top" wrapText="1"/>
    </xf>
    <xf numFmtId="0" fontId="24" fillId="0" borderId="0" xfId="0" applyFont="1" applyAlignment="1">
      <alignment horizontal="center" vertical="center"/>
    </xf>
    <xf numFmtId="0" fontId="23" fillId="0" borderId="0" xfId="54" applyFont="1" applyAlignment="1">
      <alignment horizontal="center" vertical="center"/>
    </xf>
    <xf numFmtId="0" fontId="15" fillId="0" borderId="0" xfId="54" applyFont="1" applyAlignment="1">
      <alignment horizontal="center" vertical="top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textRotation="90" wrapText="1"/>
    </xf>
    <xf numFmtId="0" fontId="49" fillId="0" borderId="18" xfId="0" applyFont="1" applyBorder="1" applyAlignment="1">
      <alignment horizontal="center" vertical="center" wrapText="1"/>
    </xf>
    <xf numFmtId="0" fontId="49" fillId="0" borderId="32" xfId="0" applyFont="1" applyBorder="1" applyAlignment="1">
      <alignment horizontal="center" vertical="center" wrapText="1"/>
    </xf>
    <xf numFmtId="0" fontId="49" fillId="0" borderId="37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31" fillId="0" borderId="0" xfId="54" applyFont="1" applyAlignment="1">
      <alignment horizontal="center" vertical="center"/>
    </xf>
    <xf numFmtId="1" fontId="27" fillId="0" borderId="0" xfId="0" applyNumberFormat="1" applyFont="1" applyAlignment="1">
      <alignment horizontal="center" vertical="top"/>
    </xf>
    <xf numFmtId="0" fontId="15" fillId="0" borderId="26" xfId="49" applyFont="1" applyBorder="1" applyAlignment="1">
      <alignment horizontal="center" vertical="center"/>
    </xf>
    <xf numFmtId="0" fontId="15" fillId="0" borderId="31" xfId="49" applyFont="1" applyBorder="1" applyAlignment="1">
      <alignment horizontal="center" vertical="center"/>
    </xf>
    <xf numFmtId="0" fontId="15" fillId="0" borderId="27" xfId="49" applyFont="1" applyBorder="1" applyAlignment="1">
      <alignment horizontal="center" vertical="center"/>
    </xf>
    <xf numFmtId="0" fontId="15" fillId="0" borderId="42" xfId="49" applyFont="1" applyBorder="1" applyAlignment="1">
      <alignment horizontal="center" vertical="center"/>
    </xf>
    <xf numFmtId="0" fontId="15" fillId="0" borderId="12" xfId="49" applyFont="1" applyBorder="1" applyAlignment="1">
      <alignment horizontal="center" vertical="center" wrapText="1"/>
    </xf>
    <xf numFmtId="0" fontId="15" fillId="0" borderId="10" xfId="49" applyFont="1" applyBorder="1" applyAlignment="1">
      <alignment horizontal="center" vertical="center" wrapText="1"/>
    </xf>
    <xf numFmtId="0" fontId="15" fillId="0" borderId="11" xfId="49" applyFont="1" applyBorder="1" applyAlignment="1">
      <alignment horizontal="center" vertical="center" wrapText="1"/>
    </xf>
    <xf numFmtId="0" fontId="15" fillId="0" borderId="12" xfId="49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19" xfId="49" applyFont="1" applyBorder="1" applyAlignment="1">
      <alignment horizontal="center" vertical="center" wrapText="1"/>
    </xf>
    <xf numFmtId="0" fontId="15" fillId="0" borderId="23" xfId="49" applyFont="1" applyBorder="1" applyAlignment="1">
      <alignment horizontal="center" vertical="center" wrapText="1"/>
    </xf>
    <xf numFmtId="0" fontId="27" fillId="0" borderId="0" xfId="47" applyFont="1" applyAlignment="1">
      <alignment horizontal="center"/>
    </xf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19" xfId="49" applyFont="1" applyBorder="1" applyAlignment="1">
      <alignment horizontal="center" vertical="center"/>
    </xf>
    <xf numFmtId="0" fontId="15" fillId="0" borderId="23" xfId="49" applyFont="1" applyBorder="1" applyAlignment="1">
      <alignment horizontal="center" vertical="center"/>
    </xf>
    <xf numFmtId="0" fontId="15" fillId="0" borderId="0" xfId="0" applyFont="1"/>
    <xf numFmtId="0" fontId="15" fillId="0" borderId="34" xfId="49" applyFont="1" applyBorder="1" applyAlignment="1">
      <alignment horizontal="center" vertical="center" wrapText="1"/>
    </xf>
    <xf numFmtId="0" fontId="15" fillId="0" borderId="14" xfId="49" applyFont="1" applyBorder="1" applyAlignment="1">
      <alignment horizontal="center" vertical="center" wrapText="1"/>
    </xf>
    <xf numFmtId="0" fontId="15" fillId="0" borderId="24" xfId="49" applyFont="1" applyBorder="1" applyAlignment="1">
      <alignment horizontal="center" vertical="center" wrapText="1"/>
    </xf>
    <xf numFmtId="0" fontId="15" fillId="0" borderId="25" xfId="49" applyFont="1" applyBorder="1" applyAlignment="1">
      <alignment horizontal="center" vertical="center" wrapText="1"/>
    </xf>
    <xf numFmtId="0" fontId="15" fillId="0" borderId="30" xfId="49" applyFont="1" applyBorder="1" applyAlignment="1">
      <alignment horizontal="center" vertical="center" wrapText="1"/>
    </xf>
    <xf numFmtId="0" fontId="15" fillId="0" borderId="36" xfId="49" applyFont="1" applyBorder="1" applyAlignment="1">
      <alignment horizontal="center" vertical="center" wrapText="1"/>
    </xf>
    <xf numFmtId="0" fontId="15" fillId="0" borderId="26" xfId="49" applyFont="1" applyBorder="1" applyAlignment="1">
      <alignment horizontal="center" vertical="center" wrapText="1"/>
    </xf>
    <xf numFmtId="0" fontId="15" fillId="0" borderId="27" xfId="49" applyFont="1" applyBorder="1" applyAlignment="1">
      <alignment horizontal="center" vertical="center" wrapText="1"/>
    </xf>
    <xf numFmtId="0" fontId="15" fillId="0" borderId="32" xfId="49" applyFont="1" applyBorder="1" applyAlignment="1">
      <alignment horizontal="center" vertical="center" wrapText="1"/>
    </xf>
    <xf numFmtId="0" fontId="15" fillId="0" borderId="37" xfId="49" applyFont="1" applyBorder="1" applyAlignment="1">
      <alignment horizontal="center" vertical="center" wrapText="1"/>
    </xf>
    <xf numFmtId="0" fontId="27" fillId="0" borderId="0" xfId="57" applyFont="1" applyAlignment="1">
      <alignment horizontal="center"/>
    </xf>
    <xf numFmtId="0" fontId="27" fillId="0" borderId="15" xfId="44" applyFont="1" applyBorder="1" applyAlignment="1">
      <alignment horizontal="left" vertical="center" wrapText="1"/>
    </xf>
    <xf numFmtId="49" fontId="34" fillId="0" borderId="0" xfId="44" applyNumberFormat="1" applyFont="1" applyAlignment="1">
      <alignment horizontal="center" vertical="center"/>
    </xf>
    <xf numFmtId="0" fontId="39" fillId="0" borderId="0" xfId="44" applyFont="1" applyAlignment="1">
      <alignment horizontal="center" vertical="center" wrapText="1"/>
    </xf>
    <xf numFmtId="0" fontId="40" fillId="0" borderId="0" xfId="44" applyFont="1" applyAlignment="1">
      <alignment horizontal="center"/>
    </xf>
    <xf numFmtId="49" fontId="41" fillId="0" borderId="10" xfId="44" applyNumberFormat="1" applyFont="1" applyBorder="1" applyAlignment="1">
      <alignment horizontal="center" vertical="center" wrapText="1"/>
    </xf>
    <xf numFmtId="0" fontId="42" fillId="0" borderId="11" xfId="44" applyFont="1" applyBorder="1" applyAlignment="1">
      <alignment horizontal="center" vertical="center" wrapText="1"/>
    </xf>
    <xf numFmtId="0" fontId="42" fillId="0" borderId="28" xfId="44" applyFont="1" applyBorder="1" applyAlignment="1">
      <alignment horizontal="center" vertical="center" wrapText="1"/>
    </xf>
    <xf numFmtId="0" fontId="42" fillId="0" borderId="29" xfId="44" applyFont="1" applyBorder="1" applyAlignment="1">
      <alignment horizontal="center" vertical="center" wrapText="1"/>
    </xf>
    <xf numFmtId="0" fontId="15" fillId="0" borderId="28" xfId="44" applyBorder="1" applyAlignment="1">
      <alignment horizontal="center" vertical="center" wrapText="1"/>
    </xf>
    <xf numFmtId="0" fontId="15" fillId="0" borderId="29" xfId="44" applyBorder="1" applyAlignment="1">
      <alignment horizontal="center" vertical="center" wrapText="1"/>
    </xf>
    <xf numFmtId="0" fontId="15" fillId="0" borderId="35" xfId="44" applyBorder="1" applyAlignment="1">
      <alignment horizontal="center" vertical="center" wrapText="1"/>
    </xf>
    <xf numFmtId="0" fontId="35" fillId="0" borderId="0" xfId="47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0" xfId="44" applyFont="1" applyAlignment="1">
      <alignment horizontal="center" vertical="center" wrapText="1"/>
    </xf>
    <xf numFmtId="0" fontId="37" fillId="0" borderId="0" xfId="38" applyFont="1" applyAlignment="1">
      <alignment horizontal="center" vertical="center"/>
    </xf>
    <xf numFmtId="0" fontId="38" fillId="0" borderId="0" xfId="38" applyFont="1" applyAlignment="1">
      <alignment horizontal="center" vertical="top"/>
    </xf>
  </cellXfs>
  <cellStyles count="7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Normal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10" xfId="38"/>
    <cellStyle name="Обычный 12 2" xfId="39"/>
    <cellStyle name="Обычный 2" xfId="40"/>
    <cellStyle name="Обычный 2 2" xfId="41"/>
    <cellStyle name="Обычный 2 3" xfId="42"/>
    <cellStyle name="Обычный 3" xfId="43"/>
    <cellStyle name="Обычный 3 2" xfId="44"/>
    <cellStyle name="Обычный 3 2 2 2" xfId="45"/>
    <cellStyle name="Обычный 3 21" xfId="46"/>
    <cellStyle name="Обычный 4" xfId="47"/>
    <cellStyle name="Обычный 4 2" xfId="48"/>
    <cellStyle name="Обычный 5" xfId="49"/>
    <cellStyle name="Обычный 6" xfId="50"/>
    <cellStyle name="Обычный 6 2" xfId="51"/>
    <cellStyle name="Обычный 6 2 2" xfId="52"/>
    <cellStyle name="Обычный 6 2 3" xfId="53"/>
    <cellStyle name="Обычный 7" xfId="54"/>
    <cellStyle name="Обычный 7 2" xfId="55"/>
    <cellStyle name="Обычный 8" xfId="56"/>
    <cellStyle name="Обычный_Форматы по компаниям_last" xfId="57"/>
    <cellStyle name="Плохой 2" xfId="58"/>
    <cellStyle name="Пояснение 2" xfId="59"/>
    <cellStyle name="Примечание 2" xfId="60"/>
    <cellStyle name="Процентный 2" xfId="61"/>
    <cellStyle name="Процентный 3" xfId="62"/>
    <cellStyle name="Связанная ячейка 2" xfId="63"/>
    <cellStyle name="Стиль 1" xfId="64"/>
    <cellStyle name="Текст предупреждения 2" xfId="65"/>
    <cellStyle name="Финансовый" xfId="1" builtinId="3"/>
    <cellStyle name="Финансовый 2" xfId="66"/>
    <cellStyle name="Финансовый 2 2" xfId="67"/>
    <cellStyle name="Финансовый 2 2 2 2 2" xfId="68"/>
    <cellStyle name="Финансовый 3" xfId="69"/>
    <cellStyle name="Хороший 2" xfId="7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2D05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C0C0"/>
    <pageSetUpPr fitToPage="1"/>
  </sheetPr>
  <dimension ref="A1:KY51"/>
  <sheetViews>
    <sheetView showZeros="0" tabSelected="1" zoomScale="70" zoomScaleNormal="70" zoomScaleSheetLayoutView="80" zoomScalePageLayoutView="55" workbookViewId="0">
      <pane xSplit="12" topLeftCell="M1" activePane="topRight" state="frozen"/>
      <selection pane="topRight" activeCell="A6" sqref="A6:X6"/>
    </sheetView>
  </sheetViews>
  <sheetFormatPr defaultColWidth="9" defaultRowHeight="15.75"/>
  <cols>
    <col min="1" max="1" width="12" style="7" customWidth="1"/>
    <col min="2" max="2" width="59.85546875" style="7" customWidth="1"/>
    <col min="3" max="3" width="14.85546875" style="7" customWidth="1"/>
    <col min="4" max="4" width="16.5703125" style="7" customWidth="1"/>
    <col min="5" max="5" width="9.42578125" style="7" customWidth="1"/>
    <col min="6" max="6" width="12.7109375" style="184" customWidth="1"/>
    <col min="7" max="7" width="12.42578125" style="7" customWidth="1"/>
    <col min="8" max="8" width="17" style="7" customWidth="1"/>
    <col min="9" max="9" width="14.42578125" style="7" customWidth="1"/>
    <col min="10" max="10" width="11.42578125" style="184" customWidth="1"/>
    <col min="11" max="11" width="15.42578125" style="184" customWidth="1"/>
    <col min="12" max="12" width="20.7109375" style="184" customWidth="1"/>
    <col min="13" max="13" width="15.85546875" style="7" customWidth="1"/>
    <col min="14" max="14" width="11.5703125" style="184" customWidth="1"/>
    <col min="15" max="15" width="12.85546875" style="7" customWidth="1"/>
    <col min="16" max="16" width="9.42578125" style="184" customWidth="1"/>
    <col min="17" max="17" width="10.140625" style="7" customWidth="1"/>
    <col min="18" max="19" width="8.85546875" style="7" customWidth="1"/>
    <col min="20" max="20" width="18.85546875" style="7" customWidth="1"/>
    <col min="21" max="21" width="8.85546875" style="8" customWidth="1"/>
    <col min="22" max="22" width="10.5703125" style="8" customWidth="1"/>
    <col min="23" max="23" width="8.85546875" style="8" customWidth="1"/>
    <col min="24" max="24" width="15.140625" style="7" customWidth="1"/>
    <col min="25" max="25" width="13.85546875" style="184" customWidth="1"/>
    <col min="26" max="30" width="8.85546875" style="184" customWidth="1"/>
    <col min="31" max="31" width="17.140625" style="184" customWidth="1"/>
    <col min="32" max="32" width="8.85546875" style="184" customWidth="1"/>
    <col min="33" max="33" width="9.42578125" style="7" customWidth="1"/>
    <col min="34" max="35" width="6.5703125" style="7" customWidth="1"/>
    <col min="36" max="36" width="5.7109375" style="7" customWidth="1"/>
    <col min="37" max="37" width="5.7109375" style="8" customWidth="1"/>
    <col min="38" max="38" width="5.28515625" style="8" customWidth="1"/>
    <col min="39" max="39" width="7.7109375" style="8" customWidth="1"/>
    <col min="40" max="40" width="7.85546875" style="7" customWidth="1"/>
    <col min="41" max="46" width="7.85546875" style="184" customWidth="1"/>
    <col min="47" max="47" width="13" style="184" customWidth="1"/>
    <col min="48" max="48" width="7.85546875" style="184" customWidth="1"/>
    <col min="49" max="56" width="7.85546875" style="165" customWidth="1"/>
    <col min="57" max="62" width="7.85546875" style="184" customWidth="1"/>
    <col min="63" max="63" width="12.140625" style="184" customWidth="1"/>
    <col min="64" max="78" width="7.85546875" style="213" customWidth="1"/>
    <col min="79" max="79" width="11.140625" style="213" customWidth="1"/>
    <col min="80" max="80" width="7.85546875" style="213" customWidth="1"/>
    <col min="81" max="81" width="14.5703125" style="184" customWidth="1"/>
    <col min="82" max="88" width="7.85546875" style="184" customWidth="1"/>
    <col min="89" max="89" width="15.7109375" style="7" customWidth="1"/>
    <col min="90" max="91" width="4.7109375" style="7" customWidth="1"/>
    <col min="92" max="92" width="13.85546875" style="7" bestFit="1" customWidth="1"/>
    <col min="93" max="93" width="18" style="8" customWidth="1"/>
    <col min="94" max="94" width="13.85546875" style="8" bestFit="1" customWidth="1"/>
    <col min="95" max="95" width="12.85546875" style="8" bestFit="1" customWidth="1"/>
    <col min="96" max="96" width="20.85546875" style="7" customWidth="1"/>
    <col min="97" max="97" width="38.7109375" style="7" customWidth="1"/>
    <col min="98" max="98" width="16.42578125" style="7" customWidth="1"/>
    <col min="99" max="103" width="9" style="7"/>
    <col min="104" max="104" width="10.7109375" style="7" customWidth="1"/>
    <col min="105" max="311" width="9" style="7"/>
  </cols>
  <sheetData>
    <row r="1" spans="1:311" s="7" customFormat="1" ht="18.75">
      <c r="F1" s="184"/>
      <c r="J1" s="184"/>
      <c r="K1" s="184"/>
      <c r="L1" s="184"/>
      <c r="N1" s="184"/>
      <c r="O1" s="184" t="s">
        <v>163</v>
      </c>
      <c r="P1" s="184"/>
      <c r="Y1" s="184"/>
      <c r="Z1" s="184"/>
      <c r="AA1" s="184"/>
      <c r="AB1" s="184"/>
      <c r="AC1" s="184"/>
      <c r="AD1" s="184"/>
      <c r="AE1" s="184"/>
      <c r="AF1" s="184"/>
      <c r="AO1" s="184"/>
      <c r="AP1" s="184"/>
      <c r="AQ1" s="184"/>
      <c r="AR1" s="184"/>
      <c r="AS1" s="184"/>
      <c r="AT1" s="184"/>
      <c r="AU1" s="184"/>
      <c r="AV1" s="184"/>
      <c r="AW1" s="165"/>
      <c r="AX1" s="165"/>
      <c r="AY1" s="165"/>
      <c r="AZ1" s="165"/>
      <c r="BA1" s="165"/>
      <c r="BB1" s="165"/>
      <c r="BC1" s="165"/>
      <c r="BD1" s="165"/>
      <c r="BE1" s="184"/>
      <c r="BF1" s="184"/>
      <c r="BG1" s="184"/>
      <c r="BH1" s="184"/>
      <c r="BI1" s="184"/>
      <c r="BJ1" s="184"/>
      <c r="BK1" s="184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184"/>
      <c r="CD1" s="184"/>
      <c r="CE1" s="184"/>
      <c r="CF1" s="184"/>
      <c r="CG1" s="184"/>
      <c r="CH1" s="184"/>
      <c r="CI1" s="184"/>
      <c r="CJ1" s="184"/>
      <c r="CR1" s="9" t="s">
        <v>0</v>
      </c>
    </row>
    <row r="2" spans="1:311" s="7" customFormat="1" ht="18.75">
      <c r="F2" s="184"/>
      <c r="J2" s="184"/>
      <c r="K2" s="184"/>
      <c r="L2" s="184"/>
      <c r="N2" s="184"/>
      <c r="P2" s="184"/>
      <c r="Y2" s="184"/>
      <c r="Z2" s="184"/>
      <c r="AA2" s="184"/>
      <c r="AB2" s="184"/>
      <c r="AC2" s="184"/>
      <c r="AD2" s="184"/>
      <c r="AE2" s="184"/>
      <c r="AF2" s="184"/>
      <c r="AO2" s="184"/>
      <c r="AP2" s="184"/>
      <c r="AQ2" s="184"/>
      <c r="AR2" s="184"/>
      <c r="AS2" s="184"/>
      <c r="AT2" s="184"/>
      <c r="AU2" s="184"/>
      <c r="AV2" s="184"/>
      <c r="AW2" s="165"/>
      <c r="AX2" s="165"/>
      <c r="AY2" s="165"/>
      <c r="AZ2" s="165"/>
      <c r="BA2" s="165"/>
      <c r="BB2" s="165"/>
      <c r="BC2" s="165"/>
      <c r="BD2" s="165"/>
      <c r="BE2" s="184"/>
      <c r="BF2" s="184"/>
      <c r="BG2" s="184"/>
      <c r="BH2" s="184"/>
      <c r="BI2" s="184"/>
      <c r="BJ2" s="184"/>
      <c r="BK2" s="184"/>
      <c r="BL2" s="213"/>
      <c r="BM2" s="213"/>
      <c r="BN2" s="213"/>
      <c r="BO2" s="213"/>
      <c r="BP2" s="213"/>
      <c r="BQ2" s="213"/>
      <c r="BR2" s="213"/>
      <c r="BS2" s="213"/>
      <c r="BT2" s="213"/>
      <c r="BU2" s="213"/>
      <c r="BV2" s="213"/>
      <c r="BW2" s="213"/>
      <c r="BX2" s="213"/>
      <c r="BY2" s="213"/>
      <c r="BZ2" s="213"/>
      <c r="CA2" s="213"/>
      <c r="CB2" s="213"/>
      <c r="CC2" s="184"/>
      <c r="CD2" s="184"/>
      <c r="CE2" s="184"/>
      <c r="CF2" s="184"/>
      <c r="CG2" s="184"/>
      <c r="CH2" s="184"/>
      <c r="CI2" s="184"/>
      <c r="CJ2" s="184"/>
      <c r="CR2" s="10"/>
    </row>
    <row r="3" spans="1:311" s="7" customFormat="1" ht="18.75">
      <c r="A3" s="251" t="s">
        <v>1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174"/>
      <c r="Z3" s="174"/>
      <c r="AA3" s="174"/>
      <c r="AB3" s="174"/>
      <c r="AC3" s="174"/>
      <c r="AD3" s="174"/>
      <c r="AE3" s="174"/>
      <c r="AF3" s="174"/>
      <c r="AG3" s="6"/>
      <c r="AH3" s="6"/>
      <c r="AI3" s="6"/>
      <c r="AJ3" s="6"/>
      <c r="AK3" s="6"/>
      <c r="AL3" s="6"/>
      <c r="AM3" s="6"/>
      <c r="AN3" s="6"/>
      <c r="AO3" s="174"/>
      <c r="AP3" s="174"/>
      <c r="AQ3" s="174"/>
      <c r="AR3" s="174"/>
      <c r="AS3" s="174"/>
      <c r="AT3" s="174"/>
      <c r="AU3" s="174"/>
      <c r="AV3" s="174"/>
      <c r="AW3" s="156"/>
      <c r="AX3" s="156"/>
      <c r="AY3" s="156"/>
      <c r="AZ3" s="156"/>
      <c r="BA3" s="156"/>
      <c r="BB3" s="156"/>
      <c r="BC3" s="156"/>
      <c r="BD3" s="156"/>
      <c r="BE3" s="174"/>
      <c r="BF3" s="174"/>
      <c r="BG3" s="174"/>
      <c r="BH3" s="174"/>
      <c r="BI3" s="174"/>
      <c r="BJ3" s="174"/>
      <c r="BK3" s="174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174"/>
      <c r="CD3" s="174"/>
      <c r="CE3" s="174"/>
      <c r="CF3" s="174"/>
      <c r="CG3" s="174"/>
      <c r="CH3" s="174"/>
      <c r="CI3" s="174"/>
      <c r="CJ3" s="174"/>
    </row>
    <row r="4" spans="1:311" ht="18.75">
      <c r="A4" s="251" t="s">
        <v>2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174"/>
      <c r="Z4" s="174"/>
      <c r="AA4" s="174"/>
      <c r="AB4" s="174"/>
      <c r="AC4" s="174"/>
      <c r="AD4" s="174"/>
      <c r="AE4" s="174"/>
      <c r="AF4" s="174"/>
      <c r="AG4" s="6"/>
      <c r="AH4" s="6"/>
      <c r="AI4" s="6"/>
      <c r="AJ4" s="6"/>
      <c r="AK4" s="6"/>
      <c r="AL4" s="6"/>
      <c r="AM4" s="6"/>
      <c r="AN4" s="6"/>
      <c r="AO4" s="174"/>
      <c r="AP4" s="174"/>
      <c r="AQ4" s="174"/>
      <c r="AR4" s="174"/>
      <c r="AS4" s="174"/>
      <c r="AT4" s="174"/>
      <c r="AU4" s="174"/>
      <c r="AV4" s="174"/>
      <c r="AW4" s="156"/>
      <c r="AX4" s="156"/>
      <c r="AY4" s="156"/>
      <c r="AZ4" s="156"/>
      <c r="BA4" s="156"/>
      <c r="BB4" s="156"/>
      <c r="BC4" s="156"/>
      <c r="BD4" s="156"/>
      <c r="BE4" s="174"/>
      <c r="BF4" s="174"/>
      <c r="BG4" s="174"/>
      <c r="BH4" s="174"/>
      <c r="BI4" s="174"/>
      <c r="BJ4" s="174"/>
      <c r="BK4" s="174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174"/>
      <c r="CD4" s="174"/>
      <c r="CE4" s="174"/>
      <c r="CF4" s="174"/>
      <c r="CG4" s="174"/>
      <c r="CH4" s="174"/>
      <c r="CI4" s="174"/>
      <c r="CJ4" s="174"/>
      <c r="CK4" s="1"/>
      <c r="CL4" s="1"/>
      <c r="CM4" s="1"/>
      <c r="CN4" s="1"/>
      <c r="CO4" s="1"/>
      <c r="CP4" s="1"/>
      <c r="CQ4" s="1"/>
      <c r="CR4" s="1"/>
    </row>
    <row r="5" spans="1:311" ht="18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"/>
      <c r="CL5" s="1"/>
      <c r="CM5" s="1"/>
      <c r="CN5" s="1"/>
      <c r="CO5" s="1"/>
      <c r="CP5" s="1"/>
      <c r="CQ5" s="1"/>
      <c r="CR5" s="1"/>
    </row>
    <row r="6" spans="1:311" ht="18.75">
      <c r="A6" s="252" t="s">
        <v>3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175"/>
      <c r="Z6" s="175"/>
      <c r="AA6" s="175"/>
      <c r="AB6" s="175"/>
      <c r="AC6" s="175"/>
      <c r="AD6" s="175"/>
      <c r="AE6" s="175"/>
      <c r="AF6" s="175"/>
      <c r="AG6" s="5"/>
      <c r="AH6" s="5"/>
      <c r="AI6" s="5"/>
      <c r="AJ6" s="5"/>
      <c r="AK6" s="5"/>
      <c r="AL6" s="5"/>
      <c r="AM6" s="5"/>
      <c r="AN6" s="5"/>
      <c r="AO6" s="175"/>
      <c r="AP6" s="175"/>
      <c r="AQ6" s="175"/>
      <c r="AR6" s="175"/>
      <c r="AS6" s="175"/>
      <c r="AT6" s="175"/>
      <c r="AU6" s="175"/>
      <c r="AV6" s="175"/>
      <c r="AW6" s="157"/>
      <c r="AX6" s="157"/>
      <c r="AY6" s="157"/>
      <c r="AZ6" s="157"/>
      <c r="BA6" s="157"/>
      <c r="BB6" s="157"/>
      <c r="BC6" s="157"/>
      <c r="BD6" s="157"/>
      <c r="BE6" s="175"/>
      <c r="BF6" s="175"/>
      <c r="BG6" s="175"/>
      <c r="BH6" s="175"/>
      <c r="BI6" s="175"/>
      <c r="BJ6" s="175"/>
      <c r="BK6" s="175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175"/>
      <c r="CD6" s="175"/>
      <c r="CE6" s="175"/>
      <c r="CF6" s="175"/>
      <c r="CG6" s="175"/>
      <c r="CH6" s="175"/>
      <c r="CI6" s="175"/>
      <c r="CJ6" s="175"/>
      <c r="CK6" s="12"/>
      <c r="CL6" s="12"/>
      <c r="CM6" s="12"/>
      <c r="CN6" s="12"/>
      <c r="CO6" s="12"/>
      <c r="CP6" s="12"/>
      <c r="CQ6" s="12"/>
      <c r="CR6" s="12"/>
    </row>
    <row r="7" spans="1:311" ht="18.75" customHeight="1">
      <c r="A7" s="253" t="s">
        <v>4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176"/>
      <c r="Z7" s="176"/>
      <c r="AA7" s="176"/>
      <c r="AB7" s="176"/>
      <c r="AC7" s="176"/>
      <c r="AD7" s="176"/>
      <c r="AE7" s="176"/>
      <c r="AF7" s="176"/>
      <c r="AG7" s="4"/>
      <c r="AH7" s="4"/>
      <c r="AI7" s="4"/>
      <c r="AJ7" s="4"/>
      <c r="AK7" s="4"/>
      <c r="AL7" s="4"/>
      <c r="AM7" s="4"/>
      <c r="AN7" s="4"/>
      <c r="AO7" s="176"/>
      <c r="AP7" s="176"/>
      <c r="AQ7" s="176"/>
      <c r="AR7" s="176"/>
      <c r="AS7" s="176"/>
      <c r="AT7" s="176"/>
      <c r="AU7" s="176"/>
      <c r="AV7" s="176"/>
      <c r="AW7" s="158"/>
      <c r="AX7" s="158"/>
      <c r="AY7" s="158"/>
      <c r="AZ7" s="158"/>
      <c r="BA7" s="158"/>
      <c r="BB7" s="158"/>
      <c r="BC7" s="158"/>
      <c r="BD7" s="158"/>
      <c r="BE7" s="176"/>
      <c r="BF7" s="176"/>
      <c r="BG7" s="176"/>
      <c r="BH7" s="176"/>
      <c r="BI7" s="176"/>
      <c r="BJ7" s="176"/>
      <c r="BK7" s="176"/>
      <c r="BL7" s="211"/>
      <c r="BM7" s="211"/>
      <c r="BN7" s="211"/>
      <c r="BO7" s="211"/>
      <c r="BP7" s="211"/>
      <c r="BQ7" s="211"/>
      <c r="BR7" s="211"/>
      <c r="BS7" s="211"/>
      <c r="BT7" s="211"/>
      <c r="BU7" s="211"/>
      <c r="BV7" s="211"/>
      <c r="BW7" s="211"/>
      <c r="BX7" s="211"/>
      <c r="BY7" s="211"/>
      <c r="BZ7" s="211"/>
      <c r="CA7" s="211"/>
      <c r="CB7" s="211"/>
      <c r="CC7" s="176"/>
      <c r="CD7" s="176"/>
      <c r="CE7" s="176"/>
      <c r="CF7" s="176"/>
      <c r="CG7" s="176"/>
      <c r="CH7" s="176"/>
      <c r="CI7" s="176"/>
      <c r="CJ7" s="176"/>
      <c r="CK7" s="13"/>
      <c r="CL7" s="13"/>
      <c r="CM7" s="13"/>
      <c r="CN7" s="13"/>
      <c r="CO7" s="13"/>
      <c r="CP7" s="13"/>
      <c r="CQ7" s="13"/>
      <c r="CR7" s="13"/>
    </row>
    <row r="8" spans="1:311" s="7" customFormat="1" ht="16.5" thickBot="1">
      <c r="E8" s="14"/>
      <c r="F8" s="14"/>
      <c r="J8" s="184"/>
      <c r="K8" s="184"/>
      <c r="L8" s="184"/>
      <c r="N8" s="184"/>
      <c r="O8" s="15"/>
      <c r="P8" s="15"/>
      <c r="T8" s="14"/>
      <c r="Y8" s="184"/>
      <c r="Z8" s="184"/>
      <c r="AA8" s="184"/>
      <c r="AB8" s="184"/>
      <c r="AC8" s="184"/>
      <c r="AD8" s="184"/>
      <c r="AE8" s="184"/>
      <c r="AF8" s="184"/>
      <c r="AO8" s="184"/>
      <c r="AP8" s="184"/>
      <c r="AQ8" s="184"/>
      <c r="AR8" s="184"/>
      <c r="AS8" s="184"/>
      <c r="AT8" s="184"/>
      <c r="AU8" s="184"/>
      <c r="AV8" s="184"/>
      <c r="AW8" s="165"/>
      <c r="AX8" s="165"/>
      <c r="AY8" s="165"/>
      <c r="AZ8" s="165"/>
      <c r="BA8" s="165"/>
      <c r="BB8" s="165"/>
      <c r="BC8" s="165"/>
      <c r="BD8" s="165"/>
      <c r="BE8" s="184"/>
      <c r="BF8" s="184"/>
      <c r="BG8" s="184"/>
      <c r="BH8" s="184"/>
      <c r="BI8" s="184"/>
      <c r="BJ8" s="184"/>
      <c r="BK8" s="184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3"/>
      <c r="BZ8" s="213"/>
      <c r="CA8" s="213"/>
      <c r="CB8" s="213"/>
      <c r="CC8" s="184"/>
      <c r="CD8" s="184"/>
      <c r="CE8" s="184"/>
      <c r="CF8" s="184"/>
      <c r="CG8" s="184"/>
      <c r="CH8" s="184"/>
      <c r="CI8" s="184"/>
      <c r="CJ8" s="184"/>
    </row>
    <row r="9" spans="1:311" ht="64.5" customHeight="1" thickBot="1">
      <c r="A9" s="254" t="s">
        <v>5</v>
      </c>
      <c r="B9" s="255" t="s">
        <v>6</v>
      </c>
      <c r="C9" s="255" t="s">
        <v>162</v>
      </c>
      <c r="D9" s="256" t="s">
        <v>7</v>
      </c>
      <c r="E9" s="242" t="s">
        <v>8</v>
      </c>
      <c r="F9" s="243"/>
      <c r="G9" s="246" t="s">
        <v>9</v>
      </c>
      <c r="H9" s="247"/>
      <c r="I9" s="247"/>
      <c r="J9" s="247"/>
      <c r="K9" s="247"/>
      <c r="L9" s="248"/>
      <c r="M9" s="242" t="s">
        <v>10</v>
      </c>
      <c r="N9" s="243"/>
      <c r="O9" s="242" t="s">
        <v>11</v>
      </c>
      <c r="P9" s="243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8"/>
      <c r="BF9" s="258"/>
      <c r="BG9" s="258"/>
      <c r="BH9" s="258"/>
      <c r="BI9" s="258"/>
      <c r="BJ9" s="258"/>
      <c r="BK9" s="258"/>
      <c r="BL9" s="258"/>
      <c r="BM9" s="258"/>
      <c r="BN9" s="258"/>
      <c r="BO9" s="258"/>
      <c r="BP9" s="258"/>
      <c r="BQ9" s="258"/>
      <c r="BR9" s="258"/>
      <c r="BS9" s="258"/>
      <c r="BT9" s="258"/>
      <c r="BU9" s="258"/>
      <c r="BV9" s="258"/>
      <c r="BW9" s="258"/>
      <c r="BX9" s="258"/>
      <c r="BY9" s="258"/>
      <c r="BZ9" s="258"/>
      <c r="CA9" s="258"/>
      <c r="CB9" s="258"/>
      <c r="CC9" s="258"/>
      <c r="CD9" s="258"/>
      <c r="CE9" s="258"/>
      <c r="CF9" s="258"/>
      <c r="CG9" s="258"/>
      <c r="CH9" s="258"/>
      <c r="CI9" s="258"/>
      <c r="CJ9" s="258"/>
      <c r="CK9" s="258"/>
      <c r="CL9" s="258"/>
      <c r="CM9" s="258"/>
      <c r="CN9" s="258"/>
      <c r="CO9" s="258"/>
      <c r="CP9" s="258"/>
      <c r="CQ9" s="258"/>
      <c r="CR9" s="259"/>
    </row>
    <row r="10" spans="1:311" ht="97.7" customHeight="1" thickBot="1">
      <c r="A10" s="254"/>
      <c r="B10" s="255"/>
      <c r="C10" s="255"/>
      <c r="D10" s="256"/>
      <c r="E10" s="244"/>
      <c r="F10" s="245"/>
      <c r="G10" s="241" t="s">
        <v>12</v>
      </c>
      <c r="H10" s="241"/>
      <c r="I10" s="241"/>
      <c r="J10" s="241" t="s">
        <v>163</v>
      </c>
      <c r="K10" s="241"/>
      <c r="L10" s="241"/>
      <c r="M10" s="244"/>
      <c r="N10" s="245"/>
      <c r="O10" s="244"/>
      <c r="P10" s="245"/>
      <c r="Q10" s="241" t="s">
        <v>13</v>
      </c>
      <c r="R10" s="241"/>
      <c r="S10" s="241"/>
      <c r="T10" s="241"/>
      <c r="U10" s="241"/>
      <c r="V10" s="241"/>
      <c r="W10" s="241"/>
      <c r="X10" s="241"/>
      <c r="Y10" s="241" t="s">
        <v>164</v>
      </c>
      <c r="Z10" s="241"/>
      <c r="AA10" s="241"/>
      <c r="AB10" s="241"/>
      <c r="AC10" s="241"/>
      <c r="AD10" s="241"/>
      <c r="AE10" s="241"/>
      <c r="AF10" s="241"/>
      <c r="AG10" s="241" t="s">
        <v>14</v>
      </c>
      <c r="AH10" s="241"/>
      <c r="AI10" s="241"/>
      <c r="AJ10" s="241"/>
      <c r="AK10" s="241"/>
      <c r="AL10" s="241"/>
      <c r="AM10" s="241"/>
      <c r="AN10" s="241"/>
      <c r="AO10" s="241" t="s">
        <v>165</v>
      </c>
      <c r="AP10" s="241"/>
      <c r="AQ10" s="241"/>
      <c r="AR10" s="241"/>
      <c r="AS10" s="241"/>
      <c r="AT10" s="241"/>
      <c r="AU10" s="241"/>
      <c r="AV10" s="241"/>
      <c r="AW10" s="241" t="s">
        <v>154</v>
      </c>
      <c r="AX10" s="241"/>
      <c r="AY10" s="241"/>
      <c r="AZ10" s="241"/>
      <c r="BA10" s="241"/>
      <c r="BB10" s="241"/>
      <c r="BC10" s="241"/>
      <c r="BD10" s="241"/>
      <c r="BE10" s="241" t="s">
        <v>166</v>
      </c>
      <c r="BF10" s="241"/>
      <c r="BG10" s="241"/>
      <c r="BH10" s="241"/>
      <c r="BI10" s="241"/>
      <c r="BJ10" s="241"/>
      <c r="BK10" s="241"/>
      <c r="BL10" s="241"/>
      <c r="BM10" s="241" t="s">
        <v>197</v>
      </c>
      <c r="BN10" s="241"/>
      <c r="BO10" s="241"/>
      <c r="BP10" s="241"/>
      <c r="BQ10" s="241"/>
      <c r="BR10" s="241"/>
      <c r="BS10" s="241"/>
      <c r="BT10" s="241"/>
      <c r="BU10" s="241" t="s">
        <v>198</v>
      </c>
      <c r="BV10" s="241"/>
      <c r="BW10" s="241"/>
      <c r="BX10" s="241"/>
      <c r="BY10" s="241"/>
      <c r="BZ10" s="241"/>
      <c r="CA10" s="241"/>
      <c r="CB10" s="241"/>
      <c r="CC10" s="248" t="s">
        <v>15</v>
      </c>
      <c r="CD10" s="255"/>
      <c r="CE10" s="255"/>
      <c r="CF10" s="255"/>
      <c r="CG10" s="255"/>
      <c r="CH10" s="255"/>
      <c r="CI10" s="255"/>
      <c r="CJ10" s="255"/>
      <c r="CK10" s="260" t="s">
        <v>167</v>
      </c>
      <c r="CL10" s="261"/>
      <c r="CM10" s="261"/>
      <c r="CN10" s="261"/>
      <c r="CO10" s="261"/>
      <c r="CP10" s="261"/>
      <c r="CQ10" s="261"/>
      <c r="CR10" s="261"/>
    </row>
    <row r="11" spans="1:311" ht="203.25" customHeight="1">
      <c r="A11" s="254"/>
      <c r="B11" s="255"/>
      <c r="C11" s="255"/>
      <c r="D11" s="256"/>
      <c r="E11" s="16" t="s">
        <v>16</v>
      </c>
      <c r="F11" s="16" t="s">
        <v>163</v>
      </c>
      <c r="G11" s="16" t="s">
        <v>17</v>
      </c>
      <c r="H11" s="16" t="s">
        <v>18</v>
      </c>
      <c r="I11" s="16" t="s">
        <v>19</v>
      </c>
      <c r="J11" s="16" t="s">
        <v>17</v>
      </c>
      <c r="K11" s="16" t="s">
        <v>18</v>
      </c>
      <c r="L11" s="16" t="s">
        <v>19</v>
      </c>
      <c r="M11" s="16" t="s">
        <v>12</v>
      </c>
      <c r="N11" s="16" t="s">
        <v>163</v>
      </c>
      <c r="O11" s="16" t="s">
        <v>203</v>
      </c>
      <c r="P11" s="16" t="s">
        <v>163</v>
      </c>
      <c r="Q11" s="16" t="s">
        <v>20</v>
      </c>
      <c r="R11" s="16" t="s">
        <v>21</v>
      </c>
      <c r="S11" s="16" t="s">
        <v>22</v>
      </c>
      <c r="T11" s="16" t="s">
        <v>23</v>
      </c>
      <c r="U11" s="16" t="s">
        <v>24</v>
      </c>
      <c r="V11" s="16" t="s">
        <v>25</v>
      </c>
      <c r="W11" s="16" t="s">
        <v>26</v>
      </c>
      <c r="X11" s="16" t="s">
        <v>27</v>
      </c>
      <c r="Y11" s="16" t="s">
        <v>20</v>
      </c>
      <c r="Z11" s="16" t="s">
        <v>21</v>
      </c>
      <c r="AA11" s="16" t="s">
        <v>22</v>
      </c>
      <c r="AB11" s="16" t="s">
        <v>23</v>
      </c>
      <c r="AC11" s="16" t="s">
        <v>24</v>
      </c>
      <c r="AD11" s="16" t="s">
        <v>25</v>
      </c>
      <c r="AE11" s="16" t="s">
        <v>26</v>
      </c>
      <c r="AF11" s="16" t="s">
        <v>27</v>
      </c>
      <c r="AG11" s="16" t="s">
        <v>20</v>
      </c>
      <c r="AH11" s="16" t="s">
        <v>21</v>
      </c>
      <c r="AI11" s="16" t="s">
        <v>22</v>
      </c>
      <c r="AJ11" s="16" t="s">
        <v>23</v>
      </c>
      <c r="AK11" s="16" t="s">
        <v>24</v>
      </c>
      <c r="AL11" s="16" t="s">
        <v>25</v>
      </c>
      <c r="AM11" s="16" t="s">
        <v>26</v>
      </c>
      <c r="AN11" s="16" t="s">
        <v>27</v>
      </c>
      <c r="AO11" s="16" t="s">
        <v>20</v>
      </c>
      <c r="AP11" s="16" t="s">
        <v>21</v>
      </c>
      <c r="AQ11" s="16" t="s">
        <v>22</v>
      </c>
      <c r="AR11" s="16" t="s">
        <v>23</v>
      </c>
      <c r="AS11" s="16" t="s">
        <v>24</v>
      </c>
      <c r="AT11" s="16" t="s">
        <v>25</v>
      </c>
      <c r="AU11" s="16" t="s">
        <v>26</v>
      </c>
      <c r="AV11" s="16" t="s">
        <v>27</v>
      </c>
      <c r="AW11" s="16" t="s">
        <v>20</v>
      </c>
      <c r="AX11" s="16" t="s">
        <v>21</v>
      </c>
      <c r="AY11" s="16" t="s">
        <v>22</v>
      </c>
      <c r="AZ11" s="16" t="s">
        <v>23</v>
      </c>
      <c r="BA11" s="16" t="s">
        <v>24</v>
      </c>
      <c r="BB11" s="16" t="s">
        <v>25</v>
      </c>
      <c r="BC11" s="16" t="s">
        <v>26</v>
      </c>
      <c r="BD11" s="16" t="s">
        <v>27</v>
      </c>
      <c r="BE11" s="16" t="s">
        <v>20</v>
      </c>
      <c r="BF11" s="16" t="s">
        <v>21</v>
      </c>
      <c r="BG11" s="16" t="s">
        <v>22</v>
      </c>
      <c r="BH11" s="16" t="s">
        <v>23</v>
      </c>
      <c r="BI11" s="16" t="s">
        <v>24</v>
      </c>
      <c r="BJ11" s="16" t="s">
        <v>25</v>
      </c>
      <c r="BK11" s="16" t="s">
        <v>26</v>
      </c>
      <c r="BL11" s="16" t="s">
        <v>27</v>
      </c>
      <c r="BM11" s="16" t="s">
        <v>20</v>
      </c>
      <c r="BN11" s="16" t="s">
        <v>21</v>
      </c>
      <c r="BO11" s="16" t="s">
        <v>22</v>
      </c>
      <c r="BP11" s="16" t="s">
        <v>23</v>
      </c>
      <c r="BQ11" s="16" t="s">
        <v>24</v>
      </c>
      <c r="BR11" s="16" t="s">
        <v>25</v>
      </c>
      <c r="BS11" s="16" t="s">
        <v>26</v>
      </c>
      <c r="BT11" s="16" t="s">
        <v>27</v>
      </c>
      <c r="BU11" s="16" t="s">
        <v>20</v>
      </c>
      <c r="BV11" s="16" t="s">
        <v>21</v>
      </c>
      <c r="BW11" s="16" t="s">
        <v>22</v>
      </c>
      <c r="BX11" s="16" t="s">
        <v>23</v>
      </c>
      <c r="BY11" s="16" t="s">
        <v>24</v>
      </c>
      <c r="BZ11" s="16" t="s">
        <v>25</v>
      </c>
      <c r="CA11" s="16" t="s">
        <v>26</v>
      </c>
      <c r="CB11" s="16" t="s">
        <v>27</v>
      </c>
      <c r="CC11" s="16" t="s">
        <v>20</v>
      </c>
      <c r="CD11" s="16" t="s">
        <v>21</v>
      </c>
      <c r="CE11" s="16" t="s">
        <v>22</v>
      </c>
      <c r="CF11" s="16" t="s">
        <v>23</v>
      </c>
      <c r="CG11" s="16" t="s">
        <v>24</v>
      </c>
      <c r="CH11" s="16" t="s">
        <v>25</v>
      </c>
      <c r="CI11" s="16" t="s">
        <v>26</v>
      </c>
      <c r="CJ11" s="16" t="s">
        <v>27</v>
      </c>
      <c r="CK11" s="16" t="s">
        <v>20</v>
      </c>
      <c r="CL11" s="16" t="s">
        <v>21</v>
      </c>
      <c r="CM11" s="16" t="s">
        <v>22</v>
      </c>
      <c r="CN11" s="16" t="s">
        <v>23</v>
      </c>
      <c r="CO11" s="16" t="s">
        <v>24</v>
      </c>
      <c r="CP11" s="16" t="s">
        <v>25</v>
      </c>
      <c r="CQ11" s="16" t="s">
        <v>26</v>
      </c>
      <c r="CR11" s="16" t="s">
        <v>27</v>
      </c>
    </row>
    <row r="12" spans="1:311" ht="19.5" customHeight="1">
      <c r="A12" s="17">
        <v>1</v>
      </c>
      <c r="B12" s="205">
        <v>2</v>
      </c>
      <c r="C12" s="204">
        <v>3</v>
      </c>
      <c r="D12" s="205">
        <v>4</v>
      </c>
      <c r="E12" s="204">
        <v>5</v>
      </c>
      <c r="F12" s="204">
        <v>6</v>
      </c>
      <c r="G12" s="204">
        <v>7</v>
      </c>
      <c r="H12" s="204">
        <v>8</v>
      </c>
      <c r="I12" s="204">
        <v>9</v>
      </c>
      <c r="J12" s="204">
        <v>10</v>
      </c>
      <c r="K12" s="204">
        <v>11</v>
      </c>
      <c r="L12" s="204">
        <v>12</v>
      </c>
      <c r="M12" s="204">
        <v>13</v>
      </c>
      <c r="N12" s="204">
        <v>14</v>
      </c>
      <c r="O12" s="204">
        <v>15</v>
      </c>
      <c r="P12" s="204">
        <v>16</v>
      </c>
      <c r="Q12" s="204">
        <v>33</v>
      </c>
      <c r="R12" s="204">
        <v>34</v>
      </c>
      <c r="S12" s="204">
        <v>35</v>
      </c>
      <c r="T12" s="204">
        <v>36</v>
      </c>
      <c r="U12" s="204">
        <v>37</v>
      </c>
      <c r="V12" s="204">
        <v>38</v>
      </c>
      <c r="W12" s="204">
        <v>39</v>
      </c>
      <c r="X12" s="204">
        <v>40</v>
      </c>
      <c r="Y12" s="204">
        <v>41</v>
      </c>
      <c r="Z12" s="204">
        <v>42</v>
      </c>
      <c r="AA12" s="204">
        <v>43</v>
      </c>
      <c r="AB12" s="204">
        <v>44</v>
      </c>
      <c r="AC12" s="204">
        <v>45</v>
      </c>
      <c r="AD12" s="204">
        <v>46</v>
      </c>
      <c r="AE12" s="204">
        <v>47</v>
      </c>
      <c r="AF12" s="204">
        <v>48</v>
      </c>
      <c r="AG12" s="204">
        <v>49</v>
      </c>
      <c r="AH12" s="204">
        <v>50</v>
      </c>
      <c r="AI12" s="204">
        <v>51</v>
      </c>
      <c r="AJ12" s="204">
        <v>52</v>
      </c>
      <c r="AK12" s="204">
        <v>53</v>
      </c>
      <c r="AL12" s="204">
        <v>54</v>
      </c>
      <c r="AM12" s="204">
        <v>55</v>
      </c>
      <c r="AN12" s="204">
        <v>56</v>
      </c>
      <c r="AO12" s="204">
        <v>57</v>
      </c>
      <c r="AP12" s="204">
        <v>58</v>
      </c>
      <c r="AQ12" s="204">
        <v>59</v>
      </c>
      <c r="AR12" s="204">
        <v>60</v>
      </c>
      <c r="AS12" s="204">
        <v>61</v>
      </c>
      <c r="AT12" s="204">
        <v>62</v>
      </c>
      <c r="AU12" s="204">
        <v>63</v>
      </c>
      <c r="AV12" s="204">
        <v>64</v>
      </c>
      <c r="AW12" s="204">
        <v>65</v>
      </c>
      <c r="AX12" s="204">
        <v>66</v>
      </c>
      <c r="AY12" s="204">
        <v>67</v>
      </c>
      <c r="AZ12" s="204">
        <v>68</v>
      </c>
      <c r="BA12" s="204">
        <v>69</v>
      </c>
      <c r="BB12" s="204">
        <v>70</v>
      </c>
      <c r="BC12" s="204">
        <v>71</v>
      </c>
      <c r="BD12" s="204">
        <v>72</v>
      </c>
      <c r="BE12" s="204">
        <v>73</v>
      </c>
      <c r="BF12" s="204">
        <v>74</v>
      </c>
      <c r="BG12" s="204">
        <v>75</v>
      </c>
      <c r="BH12" s="204">
        <v>76</v>
      </c>
      <c r="BI12" s="204">
        <v>77</v>
      </c>
      <c r="BJ12" s="204">
        <v>78</v>
      </c>
      <c r="BK12" s="204">
        <v>79</v>
      </c>
      <c r="BL12" s="212">
        <v>80</v>
      </c>
      <c r="BM12" s="212">
        <v>81</v>
      </c>
      <c r="BN12" s="212">
        <v>82</v>
      </c>
      <c r="BO12" s="212">
        <v>83</v>
      </c>
      <c r="BP12" s="212">
        <v>84</v>
      </c>
      <c r="BQ12" s="212">
        <v>85</v>
      </c>
      <c r="BR12" s="212">
        <v>86</v>
      </c>
      <c r="BS12" s="212">
        <v>87</v>
      </c>
      <c r="BT12" s="212">
        <v>88</v>
      </c>
      <c r="BU12" s="212">
        <v>89</v>
      </c>
      <c r="BV12" s="212">
        <v>90</v>
      </c>
      <c r="BW12" s="212">
        <v>91</v>
      </c>
      <c r="BX12" s="212">
        <v>92</v>
      </c>
      <c r="BY12" s="212">
        <v>93</v>
      </c>
      <c r="BZ12" s="212">
        <v>94</v>
      </c>
      <c r="CA12" s="212">
        <v>95</v>
      </c>
      <c r="CB12" s="212">
        <v>96</v>
      </c>
      <c r="CC12" s="204">
        <v>97</v>
      </c>
      <c r="CD12" s="204">
        <v>98</v>
      </c>
      <c r="CE12" s="204">
        <v>99</v>
      </c>
      <c r="CF12" s="204">
        <v>100</v>
      </c>
      <c r="CG12" s="204">
        <v>101</v>
      </c>
      <c r="CH12" s="204">
        <v>102</v>
      </c>
      <c r="CI12" s="204">
        <v>103</v>
      </c>
      <c r="CJ12" s="204">
        <v>104</v>
      </c>
      <c r="CK12" s="204">
        <v>105</v>
      </c>
      <c r="CL12" s="204">
        <v>106</v>
      </c>
      <c r="CM12" s="204">
        <v>107</v>
      </c>
      <c r="CN12" s="204">
        <v>108</v>
      </c>
      <c r="CO12" s="204">
        <v>109</v>
      </c>
      <c r="CP12" s="204">
        <v>110</v>
      </c>
      <c r="CQ12" s="204">
        <v>111</v>
      </c>
      <c r="CR12" s="204">
        <v>112</v>
      </c>
    </row>
    <row r="13" spans="1:311" s="102" customFormat="1" ht="31.5">
      <c r="A13" s="94" t="s">
        <v>28</v>
      </c>
      <c r="B13" s="95" t="s">
        <v>29</v>
      </c>
      <c r="C13" s="96"/>
      <c r="D13" s="97"/>
      <c r="E13" s="97"/>
      <c r="F13" s="97"/>
      <c r="G13" s="98"/>
      <c r="H13" s="99"/>
      <c r="I13" s="100"/>
      <c r="J13" s="100"/>
      <c r="K13" s="99"/>
      <c r="L13" s="100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98"/>
      <c r="CS13" s="101"/>
    </row>
    <row r="14" spans="1:311" s="106" customFormat="1">
      <c r="A14" s="103" t="s">
        <v>30</v>
      </c>
      <c r="B14" s="107" t="s">
        <v>33</v>
      </c>
      <c r="C14" s="96" t="s">
        <v>34</v>
      </c>
      <c r="D14" s="104">
        <v>2026</v>
      </c>
      <c r="E14" s="104">
        <v>2026</v>
      </c>
      <c r="F14" s="104">
        <v>2026</v>
      </c>
      <c r="G14" s="99"/>
      <c r="H14" s="99"/>
      <c r="I14" s="100"/>
      <c r="J14" s="100"/>
      <c r="K14" s="99">
        <v>13.622380502</v>
      </c>
      <c r="L14" s="100">
        <v>45727</v>
      </c>
      <c r="M14" s="99">
        <v>0</v>
      </c>
      <c r="N14" s="99">
        <v>13.622380502</v>
      </c>
      <c r="O14" s="99"/>
      <c r="P14" s="99">
        <v>13.622380502</v>
      </c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>
        <v>13.623805020000001</v>
      </c>
      <c r="AP14" s="99"/>
      <c r="AQ14" s="99"/>
      <c r="AR14" s="99"/>
      <c r="AS14" s="99"/>
      <c r="AT14" s="99"/>
      <c r="AU14" s="99">
        <f>AO14-AV14</f>
        <v>2.2706341699999992</v>
      </c>
      <c r="AV14" s="99">
        <f>AO14/1.2</f>
        <v>11.353170850000001</v>
      </c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>
        <f>CF14+CI14+CJ14</f>
        <v>0</v>
      </c>
      <c r="CD14" s="99"/>
      <c r="CE14" s="99"/>
      <c r="CF14" s="99">
        <v>0</v>
      </c>
      <c r="CG14" s="99">
        <v>0</v>
      </c>
      <c r="CH14" s="99">
        <v>0</v>
      </c>
      <c r="CI14" s="99">
        <f>W14+AM14+BC14</f>
        <v>0</v>
      </c>
      <c r="CJ14" s="99">
        <f>X14+AN14+BD14</f>
        <v>0</v>
      </c>
      <c r="CK14" s="99">
        <f>CN14+CQ14+CR14</f>
        <v>13.623805020000001</v>
      </c>
      <c r="CL14" s="99"/>
      <c r="CM14" s="99"/>
      <c r="CN14" s="99">
        <f>CO14+CP14</f>
        <v>0</v>
      </c>
      <c r="CO14" s="99">
        <f>U14+AK14</f>
        <v>0</v>
      </c>
      <c r="CP14" s="99">
        <f>V14+AL14</f>
        <v>0</v>
      </c>
      <c r="CQ14" s="99">
        <f>AE14+AU14+BK14+CA14</f>
        <v>2.2706341699999992</v>
      </c>
      <c r="CR14" s="99">
        <f>AF14+AV14+BL14+CB14</f>
        <v>11.353170850000001</v>
      </c>
      <c r="CS14" s="101"/>
      <c r="CT14" s="105">
        <f>M14-Q14-AG14</f>
        <v>0</v>
      </c>
      <c r="CU14" s="105">
        <f t="shared" ref="CU14:CU35" si="0">CK14-CN14-CQ14-CR14</f>
        <v>0</v>
      </c>
      <c r="CV14" s="105">
        <f t="shared" ref="CV14:CV35" si="1">CN14-CO14-CP14</f>
        <v>0</v>
      </c>
      <c r="CW14" s="105"/>
      <c r="CX14" s="105"/>
      <c r="CY14" s="105"/>
      <c r="CZ14" s="105">
        <f t="shared" ref="CZ14:CZ32" si="2">T14-U14-V14</f>
        <v>0</v>
      </c>
      <c r="DA14" s="105">
        <f t="shared" ref="DA14:DA32" si="3">AG14-AH14-AI14-AJ14-AM14-AN14</f>
        <v>0</v>
      </c>
      <c r="DB14" s="105">
        <f t="shared" ref="DB14:DB32" si="4">T14-U14-V14</f>
        <v>0</v>
      </c>
      <c r="DC14" s="105">
        <f t="shared" ref="DC14:DC35" si="5">AG14-AH14-AI14-AJ14-AM14-AN14</f>
        <v>0</v>
      </c>
      <c r="DD14" s="105">
        <f t="shared" ref="DD14:DD35" si="6">AJ14-AK14-AL14</f>
        <v>0</v>
      </c>
      <c r="DE14" s="105">
        <f t="shared" ref="DE14:DE35" si="7">CK14-CL14-CM14-CN14-CQ14-CR14</f>
        <v>0</v>
      </c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  <c r="IK14" s="101"/>
      <c r="IL14" s="101"/>
      <c r="IM14" s="101"/>
      <c r="IN14" s="101"/>
      <c r="IO14" s="101"/>
      <c r="IP14" s="101"/>
      <c r="IQ14" s="101"/>
      <c r="IR14" s="101"/>
      <c r="IS14" s="101"/>
      <c r="IT14" s="101"/>
      <c r="IU14" s="101"/>
      <c r="IV14" s="101"/>
      <c r="IW14" s="101"/>
      <c r="IX14" s="101"/>
      <c r="IY14" s="101"/>
      <c r="IZ14" s="101"/>
      <c r="JA14" s="101"/>
      <c r="JB14" s="101"/>
      <c r="JC14" s="101"/>
      <c r="JD14" s="101"/>
      <c r="JE14" s="101"/>
      <c r="JF14" s="101"/>
      <c r="JG14" s="101"/>
      <c r="JH14" s="101"/>
      <c r="JI14" s="101"/>
      <c r="JJ14" s="101"/>
      <c r="JK14" s="101"/>
      <c r="JL14" s="101"/>
      <c r="JM14" s="101"/>
      <c r="JN14" s="101"/>
      <c r="JO14" s="101"/>
      <c r="JP14" s="101"/>
      <c r="JQ14" s="101"/>
      <c r="JR14" s="101"/>
      <c r="JS14" s="101"/>
      <c r="JT14" s="101"/>
      <c r="JU14" s="101"/>
      <c r="JV14" s="101"/>
      <c r="JW14" s="101"/>
      <c r="JX14" s="101"/>
      <c r="JY14" s="101"/>
      <c r="JZ14" s="101"/>
      <c r="KA14" s="101"/>
      <c r="KB14" s="101"/>
      <c r="KC14" s="101"/>
      <c r="KD14" s="101"/>
      <c r="KE14" s="101"/>
      <c r="KF14" s="101"/>
      <c r="KG14" s="101"/>
      <c r="KH14" s="101"/>
      <c r="KI14" s="101"/>
      <c r="KJ14" s="101"/>
      <c r="KK14" s="101"/>
      <c r="KL14" s="101"/>
      <c r="KM14" s="101"/>
      <c r="KN14" s="101"/>
      <c r="KO14" s="101"/>
      <c r="KP14" s="101"/>
      <c r="KQ14" s="101"/>
      <c r="KR14" s="101"/>
      <c r="KS14" s="101"/>
      <c r="KT14" s="101"/>
      <c r="KU14" s="101"/>
      <c r="KV14" s="101"/>
      <c r="KW14" s="101"/>
      <c r="KX14" s="101"/>
      <c r="KY14" s="101"/>
    </row>
    <row r="15" spans="1:311" s="106" customFormat="1">
      <c r="A15" s="103" t="s">
        <v>31</v>
      </c>
      <c r="B15" s="236" t="s">
        <v>155</v>
      </c>
      <c r="C15" s="96" t="s">
        <v>156</v>
      </c>
      <c r="D15" s="104">
        <v>2025</v>
      </c>
      <c r="E15" s="104">
        <v>2025</v>
      </c>
      <c r="F15" s="104">
        <v>2027</v>
      </c>
      <c r="G15" s="99"/>
      <c r="H15" s="99">
        <v>2.19</v>
      </c>
      <c r="I15" s="100">
        <v>45355</v>
      </c>
      <c r="J15" s="100"/>
      <c r="K15" s="99">
        <v>51.395736669999998</v>
      </c>
      <c r="L15" s="100">
        <v>45727</v>
      </c>
      <c r="M15" s="99">
        <v>2.19</v>
      </c>
      <c r="N15" s="99">
        <v>51.395736669999998</v>
      </c>
      <c r="O15" s="99">
        <f>M15</f>
        <v>2.19</v>
      </c>
      <c r="P15" s="99">
        <v>51.395736669999998</v>
      </c>
      <c r="Q15" s="99">
        <v>2.1874920000000002</v>
      </c>
      <c r="R15" s="99"/>
      <c r="S15" s="99"/>
      <c r="T15" s="99"/>
      <c r="U15" s="99"/>
      <c r="V15" s="99"/>
      <c r="W15" s="99">
        <f>Q15-X15</f>
        <v>0.36458199999999996</v>
      </c>
      <c r="X15" s="99">
        <f>Q15/1.2</f>
        <v>1.8229100000000003</v>
      </c>
      <c r="Y15" s="99">
        <v>18.222158669999999</v>
      </c>
      <c r="Z15" s="99"/>
      <c r="AA15" s="99"/>
      <c r="AB15" s="99"/>
      <c r="AC15" s="99"/>
      <c r="AD15" s="99"/>
      <c r="AE15" s="99">
        <f>Y15-AF15</f>
        <v>3.0370264449999986</v>
      </c>
      <c r="AF15" s="99">
        <f>Y15/1.2</f>
        <v>15.185132225</v>
      </c>
      <c r="AG15" s="99"/>
      <c r="AH15" s="99"/>
      <c r="AI15" s="99"/>
      <c r="AJ15" s="99"/>
      <c r="AK15" s="99"/>
      <c r="AL15" s="99"/>
      <c r="AM15" s="99"/>
      <c r="AN15" s="99"/>
      <c r="AO15" s="99">
        <v>20.61458133</v>
      </c>
      <c r="AP15" s="99"/>
      <c r="AQ15" s="99"/>
      <c r="AR15" s="99"/>
      <c r="AS15" s="99"/>
      <c r="AT15" s="99"/>
      <c r="AU15" s="99">
        <f>AO15-AV15</f>
        <v>3.4357635549999976</v>
      </c>
      <c r="AV15" s="99">
        <f>AO15/1.2</f>
        <v>17.178817775000002</v>
      </c>
      <c r="AW15" s="99"/>
      <c r="AX15" s="99"/>
      <c r="AY15" s="99"/>
      <c r="AZ15" s="99"/>
      <c r="BA15" s="99"/>
      <c r="BB15" s="99"/>
      <c r="BC15" s="99"/>
      <c r="BD15" s="99"/>
      <c r="BE15" s="99">
        <v>12.558996670000001</v>
      </c>
      <c r="BF15" s="99"/>
      <c r="BG15" s="99"/>
      <c r="BH15" s="99"/>
      <c r="BI15" s="99"/>
      <c r="BJ15" s="99"/>
      <c r="BK15" s="99">
        <f>BE15-BL15</f>
        <v>2.0931661116666671</v>
      </c>
      <c r="BL15" s="99">
        <f>BE15/1.2</f>
        <v>10.465830558333334</v>
      </c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>
        <f t="shared" ref="CC15:CC24" si="8">CF15+CI15+CJ15</f>
        <v>2.1874920000000002</v>
      </c>
      <c r="CD15" s="99"/>
      <c r="CE15" s="99"/>
      <c r="CF15" s="99">
        <v>0</v>
      </c>
      <c r="CG15" s="99">
        <v>0</v>
      </c>
      <c r="CH15" s="99">
        <v>0</v>
      </c>
      <c r="CI15" s="99">
        <f t="shared" ref="CI15:CI33" si="9">W15+AM15+BC15</f>
        <v>0.36458199999999996</v>
      </c>
      <c r="CJ15" s="99">
        <f t="shared" ref="CJ15:CJ33" si="10">X15+AN15+BD15</f>
        <v>1.8229100000000003</v>
      </c>
      <c r="CK15" s="99">
        <f>CN15+CQ15+CR15</f>
        <v>51.395736670000005</v>
      </c>
      <c r="CL15" s="99"/>
      <c r="CM15" s="99"/>
      <c r="CN15" s="99">
        <f>CO15+CP15</f>
        <v>0</v>
      </c>
      <c r="CO15" s="99">
        <f>AC15+AK15</f>
        <v>0</v>
      </c>
      <c r="CP15" s="99">
        <f>AD15+AL15</f>
        <v>0</v>
      </c>
      <c r="CQ15" s="99">
        <f t="shared" ref="CQ15:CQ34" si="11">AE15+AU15+BK15+CA15</f>
        <v>8.5659561116666634</v>
      </c>
      <c r="CR15" s="99">
        <f t="shared" ref="CR15:CR34" si="12">AF15+AV15+BL15+CB15</f>
        <v>42.82978055833334</v>
      </c>
      <c r="CS15" s="101"/>
      <c r="CT15" s="105">
        <f>M15-Q15-AG15</f>
        <v>2.5079999999997327E-3</v>
      </c>
      <c r="CU15" s="105">
        <f t="shared" si="0"/>
        <v>0</v>
      </c>
      <c r="CV15" s="105">
        <f t="shared" si="1"/>
        <v>0</v>
      </c>
      <c r="CW15" s="105"/>
      <c r="CX15" s="105"/>
      <c r="CY15" s="105"/>
      <c r="CZ15" s="105">
        <f>AB15-AC15-AD15</f>
        <v>0</v>
      </c>
      <c r="DA15" s="105">
        <f t="shared" si="3"/>
        <v>0</v>
      </c>
      <c r="DB15" s="105">
        <f>AB15-AC15-AD15</f>
        <v>0</v>
      </c>
      <c r="DC15" s="105">
        <f t="shared" si="5"/>
        <v>0</v>
      </c>
      <c r="DD15" s="105">
        <f t="shared" si="6"/>
        <v>0</v>
      </c>
      <c r="DE15" s="105">
        <f t="shared" si="7"/>
        <v>0</v>
      </c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  <c r="IU15" s="101"/>
      <c r="IV15" s="101"/>
      <c r="IW15" s="101"/>
      <c r="IX15" s="101"/>
      <c r="IY15" s="101"/>
      <c r="IZ15" s="101"/>
      <c r="JA15" s="101"/>
      <c r="JB15" s="101"/>
      <c r="JC15" s="101"/>
      <c r="JD15" s="101"/>
      <c r="JE15" s="101"/>
      <c r="JF15" s="101"/>
      <c r="JG15" s="101"/>
      <c r="JH15" s="101"/>
      <c r="JI15" s="101"/>
      <c r="JJ15" s="101"/>
      <c r="JK15" s="101"/>
      <c r="JL15" s="101"/>
      <c r="JM15" s="101"/>
      <c r="JN15" s="101"/>
      <c r="JO15" s="101"/>
      <c r="JP15" s="101"/>
      <c r="JQ15" s="101"/>
      <c r="JR15" s="101"/>
      <c r="JS15" s="101"/>
      <c r="JT15" s="101"/>
      <c r="JU15" s="101"/>
      <c r="JV15" s="101"/>
      <c r="JW15" s="101"/>
      <c r="JX15" s="101"/>
      <c r="JY15" s="101"/>
      <c r="JZ15" s="101"/>
      <c r="KA15" s="101"/>
      <c r="KB15" s="101"/>
      <c r="KC15" s="101"/>
      <c r="KD15" s="101"/>
      <c r="KE15" s="101"/>
      <c r="KF15" s="101"/>
      <c r="KG15" s="101"/>
      <c r="KH15" s="101"/>
      <c r="KI15" s="101"/>
      <c r="KJ15" s="101"/>
      <c r="KK15" s="101"/>
      <c r="KL15" s="101"/>
      <c r="KM15" s="101"/>
      <c r="KN15" s="101"/>
      <c r="KO15" s="101"/>
      <c r="KP15" s="101"/>
      <c r="KQ15" s="101"/>
      <c r="KR15" s="101"/>
      <c r="KS15" s="101"/>
      <c r="KT15" s="101"/>
      <c r="KU15" s="101"/>
      <c r="KV15" s="101"/>
      <c r="KW15" s="101"/>
      <c r="KX15" s="101"/>
      <c r="KY15" s="101"/>
    </row>
    <row r="16" spans="1:311" s="238" customFormat="1">
      <c r="A16" s="103" t="s">
        <v>32</v>
      </c>
      <c r="B16" s="107" t="s">
        <v>157</v>
      </c>
      <c r="C16" s="96" t="s">
        <v>158</v>
      </c>
      <c r="D16" s="104">
        <v>2025</v>
      </c>
      <c r="E16" s="104">
        <v>2025</v>
      </c>
      <c r="F16" s="104"/>
      <c r="G16" s="99"/>
      <c r="H16" s="99">
        <v>4.1900000000000004</v>
      </c>
      <c r="I16" s="100">
        <v>45355</v>
      </c>
      <c r="J16" s="100"/>
      <c r="K16" s="99"/>
      <c r="L16" s="100">
        <v>45727</v>
      </c>
      <c r="M16" s="99">
        <v>4.1900000000000004</v>
      </c>
      <c r="N16" s="99"/>
      <c r="O16" s="99">
        <v>4.1900000000000004</v>
      </c>
      <c r="P16" s="99"/>
      <c r="Q16" s="99">
        <v>4.1900000000000004</v>
      </c>
      <c r="R16" s="99"/>
      <c r="S16" s="99"/>
      <c r="T16" s="99"/>
      <c r="U16" s="99"/>
      <c r="V16" s="99"/>
      <c r="W16" s="99">
        <f>Q16-X16</f>
        <v>0.69833333333333325</v>
      </c>
      <c r="X16" s="99">
        <f>Q16/1.2</f>
        <v>3.4916666666666671</v>
      </c>
      <c r="Y16" s="99"/>
      <c r="Z16" s="99"/>
      <c r="AA16" s="99"/>
      <c r="AB16" s="99"/>
      <c r="AC16" s="99"/>
      <c r="AD16" s="99"/>
      <c r="AE16" s="99">
        <f>Y16-AF16</f>
        <v>0</v>
      </c>
      <c r="AF16" s="99">
        <f>Y16/1.2</f>
        <v>0</v>
      </c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>
        <f t="shared" si="8"/>
        <v>4.1900000000000004</v>
      </c>
      <c r="CD16" s="99"/>
      <c r="CE16" s="99"/>
      <c r="CF16" s="99">
        <v>0</v>
      </c>
      <c r="CG16" s="99">
        <v>0</v>
      </c>
      <c r="CH16" s="99">
        <v>0</v>
      </c>
      <c r="CI16" s="99">
        <f t="shared" si="9"/>
        <v>0.69833333333333325</v>
      </c>
      <c r="CJ16" s="99">
        <f t="shared" si="10"/>
        <v>3.4916666666666671</v>
      </c>
      <c r="CK16" s="99"/>
      <c r="CL16" s="99"/>
      <c r="CM16" s="99"/>
      <c r="CN16" s="99">
        <v>0</v>
      </c>
      <c r="CO16" s="99">
        <v>0</v>
      </c>
      <c r="CP16" s="99">
        <v>0</v>
      </c>
      <c r="CQ16" s="99">
        <f t="shared" si="11"/>
        <v>0</v>
      </c>
      <c r="CR16" s="99">
        <f t="shared" si="12"/>
        <v>0</v>
      </c>
      <c r="CS16" s="101"/>
      <c r="CT16" s="237"/>
      <c r="CU16" s="237"/>
      <c r="CV16" s="237"/>
      <c r="CW16" s="237"/>
      <c r="CX16" s="237"/>
      <c r="CY16" s="237"/>
      <c r="CZ16" s="237"/>
      <c r="DA16" s="237"/>
      <c r="DB16" s="237"/>
      <c r="DC16" s="237"/>
      <c r="DD16" s="237"/>
      <c r="DE16" s="237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  <c r="IQ16" s="101"/>
      <c r="IR16" s="101"/>
      <c r="IS16" s="101"/>
      <c r="IT16" s="101"/>
      <c r="IU16" s="101"/>
      <c r="IV16" s="101"/>
      <c r="IW16" s="101"/>
      <c r="IX16" s="101"/>
      <c r="IY16" s="101"/>
      <c r="IZ16" s="101"/>
      <c r="JA16" s="101"/>
      <c r="JB16" s="101"/>
      <c r="JC16" s="101"/>
      <c r="JD16" s="101"/>
      <c r="JE16" s="101"/>
      <c r="JF16" s="101"/>
      <c r="JG16" s="101"/>
      <c r="JH16" s="101"/>
      <c r="JI16" s="101"/>
      <c r="JJ16" s="101"/>
      <c r="JK16" s="101"/>
      <c r="JL16" s="101"/>
      <c r="JM16" s="101"/>
      <c r="JN16" s="101"/>
      <c r="JO16" s="101"/>
      <c r="JP16" s="101"/>
      <c r="JQ16" s="101"/>
      <c r="JR16" s="101"/>
      <c r="JS16" s="101"/>
      <c r="JT16" s="101"/>
      <c r="JU16" s="101"/>
      <c r="JV16" s="101"/>
      <c r="JW16" s="101"/>
      <c r="JX16" s="101"/>
      <c r="JY16" s="101"/>
      <c r="JZ16" s="101"/>
      <c r="KA16" s="101"/>
      <c r="KB16" s="101"/>
      <c r="KC16" s="101"/>
      <c r="KD16" s="101"/>
      <c r="KE16" s="101"/>
      <c r="KF16" s="101"/>
      <c r="KG16" s="101"/>
      <c r="KH16" s="101"/>
      <c r="KI16" s="101"/>
      <c r="KJ16" s="101"/>
      <c r="KK16" s="101"/>
      <c r="KL16" s="101"/>
      <c r="KM16" s="101"/>
      <c r="KN16" s="101"/>
      <c r="KO16" s="101"/>
      <c r="KP16" s="101"/>
      <c r="KQ16" s="101"/>
      <c r="KR16" s="101"/>
      <c r="KS16" s="101"/>
      <c r="KT16" s="101"/>
      <c r="KU16" s="101"/>
      <c r="KV16" s="101"/>
      <c r="KW16" s="101"/>
      <c r="KX16" s="101"/>
      <c r="KY16" s="101"/>
    </row>
    <row r="17" spans="1:311" s="106" customFormat="1" ht="31.5">
      <c r="A17" s="103" t="s">
        <v>35</v>
      </c>
      <c r="B17" s="229" t="s">
        <v>199</v>
      </c>
      <c r="C17" s="226" t="s">
        <v>200</v>
      </c>
      <c r="D17" s="104">
        <v>2025</v>
      </c>
      <c r="E17" s="104"/>
      <c r="F17" s="104">
        <v>2026</v>
      </c>
      <c r="G17" s="99"/>
      <c r="H17" s="99"/>
      <c r="I17" s="100"/>
      <c r="J17" s="100"/>
      <c r="K17" s="99">
        <v>54.58896</v>
      </c>
      <c r="L17" s="100">
        <v>45727</v>
      </c>
      <c r="M17" s="99"/>
      <c r="N17" s="231">
        <v>54.58896</v>
      </c>
      <c r="O17" s="99"/>
      <c r="P17" s="231">
        <v>54.58896</v>
      </c>
      <c r="Q17" s="99"/>
      <c r="R17" s="99"/>
      <c r="S17" s="99"/>
      <c r="T17" s="99"/>
      <c r="U17" s="99"/>
      <c r="V17" s="99"/>
      <c r="W17" s="99"/>
      <c r="X17" s="99"/>
      <c r="Y17" s="99">
        <v>26.72</v>
      </c>
      <c r="Z17" s="99"/>
      <c r="AA17" s="99"/>
      <c r="AB17" s="99"/>
      <c r="AC17" s="99"/>
      <c r="AD17" s="99"/>
      <c r="AE17" s="99">
        <f>Y17-AF17</f>
        <v>4.4533333333333331</v>
      </c>
      <c r="AF17" s="99">
        <f>Y17/1.2</f>
        <v>22.266666666666666</v>
      </c>
      <c r="AG17" s="99"/>
      <c r="AH17" s="99"/>
      <c r="AI17" s="99"/>
      <c r="AJ17" s="99"/>
      <c r="AK17" s="99"/>
      <c r="AL17" s="99"/>
      <c r="AM17" s="99"/>
      <c r="AN17" s="99"/>
      <c r="AO17" s="99">
        <v>27.868960000000001</v>
      </c>
      <c r="AP17" s="99"/>
      <c r="AQ17" s="99"/>
      <c r="AR17" s="99"/>
      <c r="AS17" s="99"/>
      <c r="AT17" s="99"/>
      <c r="AU17" s="99">
        <f>AO17-AV17</f>
        <v>4.6448266666666669</v>
      </c>
      <c r="AV17" s="99">
        <f>AO17/1.2</f>
        <v>23.224133333333334</v>
      </c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>
        <f t="shared" si="9"/>
        <v>0</v>
      </c>
      <c r="CJ17" s="99">
        <f t="shared" si="10"/>
        <v>0</v>
      </c>
      <c r="CK17" s="99">
        <f t="shared" ref="CK17:CK31" si="13">CN17+CQ17+CR17</f>
        <v>54.58896</v>
      </c>
      <c r="CL17" s="99"/>
      <c r="CM17" s="99"/>
      <c r="CN17" s="99"/>
      <c r="CO17" s="99"/>
      <c r="CP17" s="99"/>
      <c r="CQ17" s="99">
        <f t="shared" si="11"/>
        <v>9.09816</v>
      </c>
      <c r="CR17" s="99">
        <f t="shared" si="12"/>
        <v>45.4908</v>
      </c>
      <c r="CS17" s="101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</row>
    <row r="18" spans="1:311" s="106" customFormat="1">
      <c r="A18" s="108" t="s">
        <v>36</v>
      </c>
      <c r="B18" s="109" t="s">
        <v>152</v>
      </c>
      <c r="C18" s="110"/>
      <c r="D18" s="110"/>
      <c r="E18" s="110"/>
      <c r="F18" s="110"/>
      <c r="G18" s="110"/>
      <c r="H18" s="99"/>
      <c r="I18" s="111"/>
      <c r="J18" s="111"/>
      <c r="K18" s="99"/>
      <c r="L18" s="111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>
        <f t="shared" si="8"/>
        <v>0</v>
      </c>
      <c r="CD18" s="99"/>
      <c r="CE18" s="99"/>
      <c r="CF18" s="99"/>
      <c r="CG18" s="99"/>
      <c r="CH18" s="99"/>
      <c r="CI18" s="99">
        <f t="shared" si="9"/>
        <v>0</v>
      </c>
      <c r="CJ18" s="99">
        <f t="shared" si="10"/>
        <v>0</v>
      </c>
      <c r="CK18" s="99"/>
      <c r="CL18" s="99"/>
      <c r="CM18" s="99"/>
      <c r="CN18" s="99"/>
      <c r="CO18" s="99"/>
      <c r="CP18" s="99"/>
      <c r="CQ18" s="99">
        <f t="shared" si="11"/>
        <v>0</v>
      </c>
      <c r="CR18" s="99">
        <f t="shared" si="12"/>
        <v>0</v>
      </c>
      <c r="CS18" s="101"/>
      <c r="CT18" s="105">
        <f t="shared" ref="CT18:CT24" si="14">M18-Q18-AG18</f>
        <v>0</v>
      </c>
      <c r="CU18" s="105">
        <f t="shared" si="0"/>
        <v>0</v>
      </c>
      <c r="CV18" s="105">
        <f t="shared" si="1"/>
        <v>0</v>
      </c>
      <c r="CW18" s="105"/>
      <c r="CX18" s="105"/>
      <c r="CY18" s="105"/>
      <c r="CZ18" s="105">
        <f t="shared" si="2"/>
        <v>0</v>
      </c>
      <c r="DA18" s="105">
        <f t="shared" si="3"/>
        <v>0</v>
      </c>
      <c r="DB18" s="105">
        <f t="shared" si="4"/>
        <v>0</v>
      </c>
      <c r="DC18" s="105">
        <f t="shared" si="5"/>
        <v>0</v>
      </c>
      <c r="DD18" s="105">
        <f t="shared" si="6"/>
        <v>0</v>
      </c>
      <c r="DE18" s="105">
        <f t="shared" si="7"/>
        <v>0</v>
      </c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  <c r="IQ18" s="101"/>
      <c r="IR18" s="101"/>
      <c r="IS18" s="101"/>
      <c r="IT18" s="101"/>
      <c r="IU18" s="101"/>
      <c r="IV18" s="101"/>
      <c r="IW18" s="101"/>
      <c r="IX18" s="101"/>
      <c r="IY18" s="101"/>
      <c r="IZ18" s="101"/>
      <c r="JA18" s="101"/>
      <c r="JB18" s="101"/>
      <c r="JC18" s="101"/>
      <c r="JD18" s="101"/>
      <c r="JE18" s="101"/>
      <c r="JF18" s="101"/>
      <c r="JG18" s="101"/>
      <c r="JH18" s="101"/>
      <c r="JI18" s="101"/>
      <c r="JJ18" s="101"/>
      <c r="JK18" s="101"/>
      <c r="JL18" s="101"/>
      <c r="JM18" s="101"/>
      <c r="JN18" s="101"/>
      <c r="JO18" s="101"/>
      <c r="JP18" s="101"/>
      <c r="JQ18" s="101"/>
      <c r="JR18" s="101"/>
      <c r="JS18" s="101"/>
      <c r="JT18" s="101"/>
      <c r="JU18" s="101"/>
      <c r="JV18" s="101"/>
      <c r="JW18" s="101"/>
      <c r="JX18" s="101"/>
      <c r="JY18" s="101"/>
      <c r="JZ18" s="101"/>
      <c r="KA18" s="101"/>
      <c r="KB18" s="101"/>
      <c r="KC18" s="101"/>
      <c r="KD18" s="101"/>
      <c r="KE18" s="101"/>
      <c r="KF18" s="101"/>
      <c r="KG18" s="101"/>
      <c r="KH18" s="101"/>
      <c r="KI18" s="101"/>
      <c r="KJ18" s="101"/>
      <c r="KK18" s="101"/>
      <c r="KL18" s="101"/>
      <c r="KM18" s="101"/>
      <c r="KN18" s="101"/>
      <c r="KO18" s="101"/>
      <c r="KP18" s="101"/>
      <c r="KQ18" s="101"/>
      <c r="KR18" s="101"/>
      <c r="KS18" s="101"/>
      <c r="KT18" s="101"/>
      <c r="KU18" s="101"/>
      <c r="KV18" s="101"/>
      <c r="KW18" s="101"/>
      <c r="KX18" s="101"/>
      <c r="KY18" s="101"/>
    </row>
    <row r="19" spans="1:311" s="106" customFormat="1">
      <c r="A19" s="103" t="s">
        <v>37</v>
      </c>
      <c r="B19" s="112" t="s">
        <v>39</v>
      </c>
      <c r="C19" s="96" t="s">
        <v>40</v>
      </c>
      <c r="D19" s="104">
        <v>2025</v>
      </c>
      <c r="E19" s="104">
        <v>2025</v>
      </c>
      <c r="F19" s="104">
        <v>2025</v>
      </c>
      <c r="G19" s="99"/>
      <c r="H19" s="99">
        <v>48.02</v>
      </c>
      <c r="I19" s="100">
        <v>45355</v>
      </c>
      <c r="J19" s="100"/>
      <c r="K19" s="99">
        <v>41.944800000000001</v>
      </c>
      <c r="L19" s="100">
        <v>45727</v>
      </c>
      <c r="M19" s="99">
        <v>48.02</v>
      </c>
      <c r="N19" s="99">
        <v>41.944800000000001</v>
      </c>
      <c r="O19" s="99">
        <v>48.02</v>
      </c>
      <c r="P19" s="99">
        <v>41.944800000000001</v>
      </c>
      <c r="Q19" s="99">
        <v>48.02</v>
      </c>
      <c r="R19" s="99"/>
      <c r="S19" s="99"/>
      <c r="T19" s="99"/>
      <c r="U19" s="99"/>
      <c r="V19" s="99"/>
      <c r="W19" s="99">
        <f>Q19-X19</f>
        <v>8.0033333333333303</v>
      </c>
      <c r="X19" s="99">
        <f>Q19/1.2</f>
        <v>40.016666666666673</v>
      </c>
      <c r="Y19" s="99">
        <v>41.944800000000001</v>
      </c>
      <c r="Z19" s="99"/>
      <c r="AA19" s="99"/>
      <c r="AB19" s="99"/>
      <c r="AC19" s="99"/>
      <c r="AD19" s="99"/>
      <c r="AE19" s="99">
        <f>Y19-AF19</f>
        <v>6.9908000000000001</v>
      </c>
      <c r="AF19" s="99">
        <f>Y19/1.2</f>
        <v>34.954000000000001</v>
      </c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>
        <f t="shared" si="8"/>
        <v>48.02</v>
      </c>
      <c r="CD19" s="99"/>
      <c r="CE19" s="99"/>
      <c r="CF19" s="99">
        <v>0</v>
      </c>
      <c r="CG19" s="99">
        <v>0</v>
      </c>
      <c r="CH19" s="99">
        <v>0</v>
      </c>
      <c r="CI19" s="99">
        <f t="shared" si="9"/>
        <v>8.0033333333333303</v>
      </c>
      <c r="CJ19" s="99">
        <f t="shared" si="10"/>
        <v>40.016666666666673</v>
      </c>
      <c r="CK19" s="99">
        <f t="shared" si="13"/>
        <v>41.944800000000001</v>
      </c>
      <c r="CL19" s="99"/>
      <c r="CM19" s="99"/>
      <c r="CN19" s="99">
        <f t="shared" ref="CN19:CN24" si="15">CO19+CP19</f>
        <v>0</v>
      </c>
      <c r="CO19" s="99">
        <f t="shared" ref="CO19:CO24" si="16">U19+AK19</f>
        <v>0</v>
      </c>
      <c r="CP19" s="99">
        <f t="shared" ref="CP19:CP24" si="17">V19+AL19</f>
        <v>0</v>
      </c>
      <c r="CQ19" s="99">
        <f t="shared" si="11"/>
        <v>6.9908000000000001</v>
      </c>
      <c r="CR19" s="99">
        <f t="shared" si="12"/>
        <v>34.954000000000001</v>
      </c>
      <c r="CS19" s="101"/>
      <c r="CT19" s="105">
        <f t="shared" si="14"/>
        <v>0</v>
      </c>
      <c r="CU19" s="105">
        <f t="shared" si="0"/>
        <v>0</v>
      </c>
      <c r="CV19" s="105">
        <f t="shared" si="1"/>
        <v>0</v>
      </c>
      <c r="CW19" s="105"/>
      <c r="CX19" s="105"/>
      <c r="CY19" s="105"/>
      <c r="CZ19" s="105">
        <f t="shared" si="2"/>
        <v>0</v>
      </c>
      <c r="DA19" s="105">
        <f t="shared" si="3"/>
        <v>0</v>
      </c>
      <c r="DB19" s="105">
        <f t="shared" si="4"/>
        <v>0</v>
      </c>
      <c r="DC19" s="105">
        <f t="shared" si="5"/>
        <v>0</v>
      </c>
      <c r="DD19" s="105">
        <f t="shared" si="6"/>
        <v>0</v>
      </c>
      <c r="DE19" s="105">
        <f t="shared" si="7"/>
        <v>0</v>
      </c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  <c r="IF19" s="101"/>
      <c r="IG19" s="101"/>
      <c r="IH19" s="101"/>
      <c r="II19" s="101"/>
      <c r="IJ19" s="101"/>
      <c r="IK19" s="101"/>
      <c r="IL19" s="101"/>
      <c r="IM19" s="101"/>
      <c r="IN19" s="101"/>
      <c r="IO19" s="101"/>
      <c r="IP19" s="101"/>
      <c r="IQ19" s="101"/>
      <c r="IR19" s="101"/>
      <c r="IS19" s="101"/>
      <c r="IT19" s="101"/>
      <c r="IU19" s="101"/>
      <c r="IV19" s="101"/>
      <c r="IW19" s="101"/>
      <c r="IX19" s="101"/>
      <c r="IY19" s="101"/>
      <c r="IZ19" s="101"/>
      <c r="JA19" s="101"/>
      <c r="JB19" s="101"/>
      <c r="JC19" s="101"/>
      <c r="JD19" s="101"/>
      <c r="JE19" s="101"/>
      <c r="JF19" s="101"/>
      <c r="JG19" s="101"/>
      <c r="JH19" s="101"/>
      <c r="JI19" s="101"/>
      <c r="JJ19" s="101"/>
      <c r="JK19" s="101"/>
      <c r="JL19" s="101"/>
      <c r="JM19" s="101"/>
      <c r="JN19" s="101"/>
      <c r="JO19" s="101"/>
      <c r="JP19" s="101"/>
      <c r="JQ19" s="101"/>
      <c r="JR19" s="101"/>
      <c r="JS19" s="101"/>
      <c r="JT19" s="101"/>
      <c r="JU19" s="101"/>
      <c r="JV19" s="101"/>
      <c r="JW19" s="101"/>
      <c r="JX19" s="101"/>
      <c r="JY19" s="101"/>
      <c r="JZ19" s="101"/>
      <c r="KA19" s="101"/>
      <c r="KB19" s="101"/>
      <c r="KC19" s="101"/>
      <c r="KD19" s="101"/>
      <c r="KE19" s="101"/>
      <c r="KF19" s="101"/>
      <c r="KG19" s="101"/>
      <c r="KH19" s="101"/>
      <c r="KI19" s="101"/>
      <c r="KJ19" s="101"/>
      <c r="KK19" s="101"/>
      <c r="KL19" s="101"/>
      <c r="KM19" s="101"/>
      <c r="KN19" s="101"/>
      <c r="KO19" s="101"/>
      <c r="KP19" s="101"/>
      <c r="KQ19" s="101"/>
      <c r="KR19" s="101"/>
      <c r="KS19" s="101"/>
      <c r="KT19" s="101"/>
      <c r="KU19" s="101"/>
      <c r="KV19" s="101"/>
      <c r="KW19" s="101"/>
      <c r="KX19" s="101"/>
      <c r="KY19" s="101"/>
    </row>
    <row r="20" spans="1:311" s="106" customFormat="1">
      <c r="A20" s="103" t="s">
        <v>38</v>
      </c>
      <c r="B20" s="112" t="s">
        <v>42</v>
      </c>
      <c r="C20" s="96" t="s">
        <v>43</v>
      </c>
      <c r="D20" s="104">
        <v>2025</v>
      </c>
      <c r="E20" s="104">
        <v>2025</v>
      </c>
      <c r="F20" s="104">
        <v>2025</v>
      </c>
      <c r="G20" s="99"/>
      <c r="H20" s="99">
        <v>21.06</v>
      </c>
      <c r="I20" s="100">
        <v>45355</v>
      </c>
      <c r="J20" s="100"/>
      <c r="K20" s="99">
        <v>19.993333329999999</v>
      </c>
      <c r="L20" s="100">
        <v>45727</v>
      </c>
      <c r="M20" s="99">
        <v>21.06</v>
      </c>
      <c r="N20" s="99">
        <v>19.993333329999999</v>
      </c>
      <c r="O20" s="99">
        <v>21.06</v>
      </c>
      <c r="P20" s="99">
        <v>19.993333329999999</v>
      </c>
      <c r="Q20" s="99">
        <v>21.06</v>
      </c>
      <c r="R20" s="99"/>
      <c r="S20" s="99"/>
      <c r="T20" s="99"/>
      <c r="U20" s="99"/>
      <c r="V20" s="99"/>
      <c r="W20" s="99">
        <f>Q20-X20</f>
        <v>3.509999999999998</v>
      </c>
      <c r="X20" s="99">
        <f>Q20/1.2</f>
        <v>17.55</v>
      </c>
      <c r="Y20" s="99">
        <v>19.993333329999999</v>
      </c>
      <c r="Z20" s="99"/>
      <c r="AA20" s="99"/>
      <c r="AB20" s="99"/>
      <c r="AC20" s="99"/>
      <c r="AD20" s="99"/>
      <c r="AE20" s="99">
        <f>Y20-AF20</f>
        <v>3.3322222216666653</v>
      </c>
      <c r="AF20" s="99">
        <f>Y20/1.2</f>
        <v>16.661111108333333</v>
      </c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99"/>
      <c r="CC20" s="99">
        <f t="shared" si="8"/>
        <v>21.06</v>
      </c>
      <c r="CD20" s="99"/>
      <c r="CE20" s="99"/>
      <c r="CF20" s="99">
        <v>0</v>
      </c>
      <c r="CG20" s="99">
        <v>0</v>
      </c>
      <c r="CH20" s="99">
        <v>0</v>
      </c>
      <c r="CI20" s="99">
        <f t="shared" si="9"/>
        <v>3.509999999999998</v>
      </c>
      <c r="CJ20" s="99">
        <f t="shared" si="10"/>
        <v>17.55</v>
      </c>
      <c r="CK20" s="99">
        <f t="shared" si="13"/>
        <v>19.993333329999999</v>
      </c>
      <c r="CL20" s="99"/>
      <c r="CM20" s="99"/>
      <c r="CN20" s="99">
        <f t="shared" si="15"/>
        <v>0</v>
      </c>
      <c r="CO20" s="99">
        <f t="shared" si="16"/>
        <v>0</v>
      </c>
      <c r="CP20" s="99">
        <f t="shared" si="17"/>
        <v>0</v>
      </c>
      <c r="CQ20" s="99">
        <f t="shared" si="11"/>
        <v>3.3322222216666653</v>
      </c>
      <c r="CR20" s="99">
        <f t="shared" si="12"/>
        <v>16.661111108333333</v>
      </c>
      <c r="CS20" s="101"/>
      <c r="CT20" s="105">
        <f t="shared" si="14"/>
        <v>0</v>
      </c>
      <c r="CU20" s="105">
        <f t="shared" si="0"/>
        <v>0</v>
      </c>
      <c r="CV20" s="105">
        <f t="shared" si="1"/>
        <v>0</v>
      </c>
      <c r="CW20" s="105"/>
      <c r="CX20" s="105"/>
      <c r="CY20" s="105"/>
      <c r="CZ20" s="105">
        <f t="shared" si="2"/>
        <v>0</v>
      </c>
      <c r="DA20" s="105">
        <f t="shared" si="3"/>
        <v>0</v>
      </c>
      <c r="DB20" s="105">
        <f t="shared" si="4"/>
        <v>0</v>
      </c>
      <c r="DC20" s="105">
        <f t="shared" si="5"/>
        <v>0</v>
      </c>
      <c r="DD20" s="105">
        <f t="shared" si="6"/>
        <v>0</v>
      </c>
      <c r="DE20" s="105">
        <f t="shared" si="7"/>
        <v>0</v>
      </c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01"/>
      <c r="IK20" s="101"/>
      <c r="IL20" s="101"/>
      <c r="IM20" s="101"/>
      <c r="IN20" s="101"/>
      <c r="IO20" s="101"/>
      <c r="IP20" s="101"/>
      <c r="IQ20" s="101"/>
      <c r="IR20" s="101"/>
      <c r="IS20" s="101"/>
      <c r="IT20" s="101"/>
      <c r="IU20" s="101"/>
      <c r="IV20" s="101"/>
      <c r="IW20" s="101"/>
      <c r="IX20" s="101"/>
      <c r="IY20" s="101"/>
      <c r="IZ20" s="101"/>
      <c r="JA20" s="101"/>
      <c r="JB20" s="101"/>
      <c r="JC20" s="101"/>
      <c r="JD20" s="101"/>
      <c r="JE20" s="101"/>
      <c r="JF20" s="101"/>
      <c r="JG20" s="101"/>
      <c r="JH20" s="101"/>
      <c r="JI20" s="101"/>
      <c r="JJ20" s="101"/>
      <c r="JK20" s="101"/>
      <c r="JL20" s="101"/>
      <c r="JM20" s="101"/>
      <c r="JN20" s="101"/>
      <c r="JO20" s="101"/>
      <c r="JP20" s="101"/>
      <c r="JQ20" s="101"/>
      <c r="JR20" s="101"/>
      <c r="JS20" s="101"/>
      <c r="JT20" s="101"/>
      <c r="JU20" s="101"/>
      <c r="JV20" s="101"/>
      <c r="JW20" s="101"/>
      <c r="JX20" s="101"/>
      <c r="JY20" s="101"/>
      <c r="JZ20" s="101"/>
      <c r="KA20" s="101"/>
      <c r="KB20" s="101"/>
      <c r="KC20" s="101"/>
      <c r="KD20" s="101"/>
      <c r="KE20" s="101"/>
      <c r="KF20" s="101"/>
      <c r="KG20" s="101"/>
      <c r="KH20" s="101"/>
      <c r="KI20" s="101"/>
      <c r="KJ20" s="101"/>
      <c r="KK20" s="101"/>
      <c r="KL20" s="101"/>
      <c r="KM20" s="101"/>
      <c r="KN20" s="101"/>
      <c r="KO20" s="101"/>
      <c r="KP20" s="101"/>
      <c r="KQ20" s="101"/>
      <c r="KR20" s="101"/>
      <c r="KS20" s="101"/>
      <c r="KT20" s="101"/>
      <c r="KU20" s="101"/>
      <c r="KV20" s="101"/>
      <c r="KW20" s="101"/>
      <c r="KX20" s="101"/>
      <c r="KY20" s="101"/>
    </row>
    <row r="21" spans="1:311" s="106" customFormat="1">
      <c r="A21" s="103" t="s">
        <v>41</v>
      </c>
      <c r="B21" s="107" t="s">
        <v>45</v>
      </c>
      <c r="C21" s="96" t="s">
        <v>46</v>
      </c>
      <c r="D21" s="104">
        <v>2025</v>
      </c>
      <c r="E21" s="104">
        <v>2025</v>
      </c>
      <c r="F21" s="104">
        <v>2025</v>
      </c>
      <c r="G21" s="99"/>
      <c r="H21" s="99">
        <v>28.13</v>
      </c>
      <c r="I21" s="100">
        <v>45355</v>
      </c>
      <c r="J21" s="100"/>
      <c r="K21" s="99">
        <v>27.52</v>
      </c>
      <c r="L21" s="100">
        <v>45727</v>
      </c>
      <c r="M21" s="99">
        <v>28.13</v>
      </c>
      <c r="N21" s="99">
        <v>27.52</v>
      </c>
      <c r="O21" s="99">
        <f>M21</f>
        <v>28.13</v>
      </c>
      <c r="P21" s="99">
        <v>27.52</v>
      </c>
      <c r="Q21" s="99">
        <v>28.13</v>
      </c>
      <c r="R21" s="99"/>
      <c r="S21" s="99"/>
      <c r="T21" s="99">
        <f>U21+V21</f>
        <v>0</v>
      </c>
      <c r="U21" s="99"/>
      <c r="V21" s="99"/>
      <c r="W21" s="99">
        <f t="shared" ref="W21:W22" si="18">Q21-X21</f>
        <v>4.6883333333333326</v>
      </c>
      <c r="X21" s="99">
        <f t="shared" ref="X21" si="19">Q21/1.2</f>
        <v>23.441666666666666</v>
      </c>
      <c r="Y21" s="99">
        <v>27.52</v>
      </c>
      <c r="Z21" s="99"/>
      <c r="AA21" s="99"/>
      <c r="AB21" s="99">
        <f>AC21+AD21</f>
        <v>0</v>
      </c>
      <c r="AC21" s="99"/>
      <c r="AD21" s="99"/>
      <c r="AE21" s="99">
        <f t="shared" ref="AE21" si="20">Y21-AF21</f>
        <v>4.586666666666666</v>
      </c>
      <c r="AF21" s="99">
        <f t="shared" ref="AF21" si="21">Y21/1.2</f>
        <v>22.933333333333334</v>
      </c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99">
        <f t="shared" si="8"/>
        <v>28.13</v>
      </c>
      <c r="CD21" s="99"/>
      <c r="CE21" s="99"/>
      <c r="CF21" s="99">
        <v>0</v>
      </c>
      <c r="CG21" s="99">
        <v>0</v>
      </c>
      <c r="CH21" s="99">
        <v>0</v>
      </c>
      <c r="CI21" s="99">
        <f t="shared" si="9"/>
        <v>4.6883333333333326</v>
      </c>
      <c r="CJ21" s="99">
        <f t="shared" si="10"/>
        <v>23.441666666666666</v>
      </c>
      <c r="CK21" s="99">
        <f t="shared" si="13"/>
        <v>27.52</v>
      </c>
      <c r="CL21" s="99"/>
      <c r="CM21" s="99"/>
      <c r="CN21" s="99">
        <f t="shared" si="15"/>
        <v>0</v>
      </c>
      <c r="CO21" s="99">
        <f t="shared" si="16"/>
        <v>0</v>
      </c>
      <c r="CP21" s="99">
        <f t="shared" si="17"/>
        <v>0</v>
      </c>
      <c r="CQ21" s="99">
        <f t="shared" si="11"/>
        <v>4.586666666666666</v>
      </c>
      <c r="CR21" s="99">
        <f t="shared" si="12"/>
        <v>22.933333333333334</v>
      </c>
      <c r="CS21" s="101"/>
      <c r="CT21" s="105">
        <f t="shared" si="14"/>
        <v>0</v>
      </c>
      <c r="CU21" s="105">
        <f t="shared" si="0"/>
        <v>0</v>
      </c>
      <c r="CV21" s="105">
        <f t="shared" si="1"/>
        <v>0</v>
      </c>
      <c r="CW21" s="105"/>
      <c r="CX21" s="105"/>
      <c r="CY21" s="105"/>
      <c r="CZ21" s="105">
        <f t="shared" si="2"/>
        <v>0</v>
      </c>
      <c r="DA21" s="105">
        <f t="shared" si="3"/>
        <v>0</v>
      </c>
      <c r="DB21" s="105">
        <f t="shared" si="4"/>
        <v>0</v>
      </c>
      <c r="DC21" s="105">
        <f t="shared" si="5"/>
        <v>0</v>
      </c>
      <c r="DD21" s="105">
        <f t="shared" si="6"/>
        <v>0</v>
      </c>
      <c r="DE21" s="105">
        <f t="shared" si="7"/>
        <v>0</v>
      </c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101"/>
      <c r="HX21" s="101"/>
      <c r="HY21" s="101"/>
      <c r="HZ21" s="101"/>
      <c r="IA21" s="101"/>
      <c r="IB21" s="101"/>
      <c r="IC21" s="101"/>
      <c r="ID21" s="101"/>
      <c r="IE21" s="101"/>
      <c r="IF21" s="101"/>
      <c r="IG21" s="101"/>
      <c r="IH21" s="101"/>
      <c r="II21" s="101"/>
      <c r="IJ21" s="101"/>
      <c r="IK21" s="101"/>
      <c r="IL21" s="101"/>
      <c r="IM21" s="101"/>
      <c r="IN21" s="101"/>
      <c r="IO21" s="101"/>
      <c r="IP21" s="101"/>
      <c r="IQ21" s="101"/>
      <c r="IR21" s="101"/>
      <c r="IS21" s="101"/>
      <c r="IT21" s="101"/>
      <c r="IU21" s="101"/>
      <c r="IV21" s="101"/>
      <c r="IW21" s="101"/>
      <c r="IX21" s="101"/>
      <c r="IY21" s="101"/>
      <c r="IZ21" s="101"/>
      <c r="JA21" s="101"/>
      <c r="JB21" s="101"/>
      <c r="JC21" s="101"/>
      <c r="JD21" s="101"/>
      <c r="JE21" s="101"/>
      <c r="JF21" s="101"/>
      <c r="JG21" s="101"/>
      <c r="JH21" s="101"/>
      <c r="JI21" s="101"/>
      <c r="JJ21" s="101"/>
      <c r="JK21" s="101"/>
      <c r="JL21" s="101"/>
      <c r="JM21" s="101"/>
      <c r="JN21" s="101"/>
      <c r="JO21" s="101"/>
      <c r="JP21" s="101"/>
      <c r="JQ21" s="101"/>
      <c r="JR21" s="101"/>
      <c r="JS21" s="101"/>
      <c r="JT21" s="101"/>
      <c r="JU21" s="101"/>
      <c r="JV21" s="101"/>
      <c r="JW21" s="101"/>
      <c r="JX21" s="101"/>
      <c r="JY21" s="101"/>
      <c r="JZ21" s="101"/>
      <c r="KA21" s="101"/>
      <c r="KB21" s="101"/>
      <c r="KC21" s="101"/>
      <c r="KD21" s="101"/>
      <c r="KE21" s="101"/>
      <c r="KF21" s="101"/>
      <c r="KG21" s="101"/>
      <c r="KH21" s="101"/>
      <c r="KI21" s="101"/>
      <c r="KJ21" s="101"/>
      <c r="KK21" s="101"/>
      <c r="KL21" s="101"/>
      <c r="KM21" s="101"/>
      <c r="KN21" s="101"/>
      <c r="KO21" s="101"/>
      <c r="KP21" s="101"/>
      <c r="KQ21" s="101"/>
      <c r="KR21" s="101"/>
      <c r="KS21" s="101"/>
      <c r="KT21" s="101"/>
      <c r="KU21" s="101"/>
      <c r="KV21" s="101"/>
      <c r="KW21" s="101"/>
      <c r="KX21" s="101"/>
      <c r="KY21" s="101"/>
    </row>
    <row r="22" spans="1:311" s="106" customFormat="1">
      <c r="A22" s="103" t="s">
        <v>44</v>
      </c>
      <c r="B22" s="107" t="s">
        <v>48</v>
      </c>
      <c r="C22" s="96" t="s">
        <v>49</v>
      </c>
      <c r="D22" s="104">
        <v>2025</v>
      </c>
      <c r="E22" s="104">
        <v>2025</v>
      </c>
      <c r="F22" s="104"/>
      <c r="G22" s="99"/>
      <c r="H22" s="99">
        <v>8.24</v>
      </c>
      <c r="I22" s="100">
        <v>45355</v>
      </c>
      <c r="J22" s="100"/>
      <c r="K22" s="99"/>
      <c r="L22" s="100">
        <v>45727</v>
      </c>
      <c r="M22" s="99">
        <v>8.2351245867594205</v>
      </c>
      <c r="N22" s="99"/>
      <c r="O22" s="99">
        <v>8.24</v>
      </c>
      <c r="P22" s="99"/>
      <c r="Q22" s="99">
        <v>8.24</v>
      </c>
      <c r="R22" s="99"/>
      <c r="S22" s="99"/>
      <c r="T22" s="99">
        <f>U22+V22</f>
        <v>0</v>
      </c>
      <c r="U22" s="99"/>
      <c r="V22" s="99"/>
      <c r="W22" s="99">
        <f t="shared" si="18"/>
        <v>1.37</v>
      </c>
      <c r="X22" s="99">
        <v>6.87</v>
      </c>
      <c r="Y22" s="99"/>
      <c r="Z22" s="99"/>
      <c r="AA22" s="99"/>
      <c r="AB22" s="99">
        <f>AC22+AD22</f>
        <v>0</v>
      </c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>
        <f t="shared" si="8"/>
        <v>8.24</v>
      </c>
      <c r="CD22" s="99"/>
      <c r="CE22" s="99"/>
      <c r="CF22" s="99">
        <v>0</v>
      </c>
      <c r="CG22" s="99">
        <v>0</v>
      </c>
      <c r="CH22" s="99">
        <v>0</v>
      </c>
      <c r="CI22" s="99">
        <f t="shared" si="9"/>
        <v>1.37</v>
      </c>
      <c r="CJ22" s="99">
        <f t="shared" si="10"/>
        <v>6.87</v>
      </c>
      <c r="CK22" s="99">
        <f t="shared" si="13"/>
        <v>0</v>
      </c>
      <c r="CL22" s="99"/>
      <c r="CM22" s="99"/>
      <c r="CN22" s="99">
        <f t="shared" si="15"/>
        <v>0</v>
      </c>
      <c r="CO22" s="99">
        <f t="shared" si="16"/>
        <v>0</v>
      </c>
      <c r="CP22" s="99">
        <f t="shared" si="17"/>
        <v>0</v>
      </c>
      <c r="CQ22" s="99">
        <f t="shared" si="11"/>
        <v>0</v>
      </c>
      <c r="CR22" s="99">
        <f t="shared" si="12"/>
        <v>0</v>
      </c>
      <c r="CS22" s="101"/>
      <c r="CT22" s="105">
        <f t="shared" si="14"/>
        <v>-4.8754132405797179E-3</v>
      </c>
      <c r="CU22" s="105">
        <f t="shared" si="0"/>
        <v>0</v>
      </c>
      <c r="CV22" s="105">
        <f t="shared" si="1"/>
        <v>0</v>
      </c>
      <c r="CW22" s="105"/>
      <c r="CX22" s="105"/>
      <c r="CY22" s="105"/>
      <c r="CZ22" s="105">
        <f t="shared" si="2"/>
        <v>0</v>
      </c>
      <c r="DA22" s="105">
        <f t="shared" si="3"/>
        <v>0</v>
      </c>
      <c r="DB22" s="105">
        <f t="shared" si="4"/>
        <v>0</v>
      </c>
      <c r="DC22" s="105">
        <f t="shared" si="5"/>
        <v>0</v>
      </c>
      <c r="DD22" s="105">
        <f t="shared" si="6"/>
        <v>0</v>
      </c>
      <c r="DE22" s="105">
        <f t="shared" si="7"/>
        <v>0</v>
      </c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  <c r="HN22" s="101"/>
      <c r="HO22" s="101"/>
      <c r="HP22" s="101"/>
      <c r="HQ22" s="101"/>
      <c r="HR22" s="101"/>
      <c r="HS22" s="101"/>
      <c r="HT22" s="101"/>
      <c r="HU22" s="101"/>
      <c r="HV22" s="101"/>
      <c r="HW22" s="101"/>
      <c r="HX22" s="101"/>
      <c r="HY22" s="101"/>
      <c r="HZ22" s="101"/>
      <c r="IA22" s="101"/>
      <c r="IB22" s="101"/>
      <c r="IC22" s="101"/>
      <c r="ID22" s="101"/>
      <c r="IE22" s="101"/>
      <c r="IF22" s="101"/>
      <c r="IG22" s="101"/>
      <c r="IH22" s="101"/>
      <c r="II22" s="101"/>
      <c r="IJ22" s="101"/>
      <c r="IK22" s="101"/>
      <c r="IL22" s="101"/>
      <c r="IM22" s="101"/>
      <c r="IN22" s="101"/>
      <c r="IO22" s="101"/>
      <c r="IP22" s="101"/>
      <c r="IQ22" s="101"/>
      <c r="IR22" s="101"/>
      <c r="IS22" s="101"/>
      <c r="IT22" s="101"/>
      <c r="IU22" s="101"/>
      <c r="IV22" s="101"/>
      <c r="IW22" s="101"/>
      <c r="IX22" s="101"/>
      <c r="IY22" s="101"/>
      <c r="IZ22" s="101"/>
      <c r="JA22" s="101"/>
      <c r="JB22" s="101"/>
      <c r="JC22" s="101"/>
      <c r="JD22" s="101"/>
      <c r="JE22" s="101"/>
      <c r="JF22" s="101"/>
      <c r="JG22" s="101"/>
      <c r="JH22" s="101"/>
      <c r="JI22" s="101"/>
      <c r="JJ22" s="101"/>
      <c r="JK22" s="101"/>
      <c r="JL22" s="101"/>
      <c r="JM22" s="101"/>
      <c r="JN22" s="101"/>
      <c r="JO22" s="101"/>
      <c r="JP22" s="101"/>
      <c r="JQ22" s="101"/>
      <c r="JR22" s="101"/>
      <c r="JS22" s="101"/>
      <c r="JT22" s="101"/>
      <c r="JU22" s="101"/>
      <c r="JV22" s="101"/>
      <c r="JW22" s="101"/>
      <c r="JX22" s="101"/>
      <c r="JY22" s="101"/>
      <c r="JZ22" s="101"/>
      <c r="KA22" s="101"/>
      <c r="KB22" s="101"/>
      <c r="KC22" s="101"/>
      <c r="KD22" s="101"/>
      <c r="KE22" s="101"/>
      <c r="KF22" s="101"/>
      <c r="KG22" s="101"/>
      <c r="KH22" s="101"/>
      <c r="KI22" s="101"/>
      <c r="KJ22" s="101"/>
      <c r="KK22" s="101"/>
      <c r="KL22" s="101"/>
      <c r="KM22" s="101"/>
      <c r="KN22" s="101"/>
      <c r="KO22" s="101"/>
      <c r="KP22" s="101"/>
      <c r="KQ22" s="101"/>
      <c r="KR22" s="101"/>
      <c r="KS22" s="101"/>
      <c r="KT22" s="101"/>
      <c r="KU22" s="101"/>
      <c r="KV22" s="101"/>
      <c r="KW22" s="101"/>
      <c r="KX22" s="101"/>
      <c r="KY22" s="101"/>
    </row>
    <row r="23" spans="1:311" s="106" customFormat="1">
      <c r="A23" s="103" t="s">
        <v>47</v>
      </c>
      <c r="B23" s="107" t="s">
        <v>51</v>
      </c>
      <c r="C23" s="96" t="s">
        <v>52</v>
      </c>
      <c r="D23" s="104">
        <v>2026</v>
      </c>
      <c r="E23" s="104">
        <v>2026</v>
      </c>
      <c r="F23" s="104">
        <v>2026</v>
      </c>
      <c r="G23" s="99"/>
      <c r="H23" s="99">
        <v>50.08</v>
      </c>
      <c r="I23" s="100">
        <v>45355</v>
      </c>
      <c r="J23" s="100"/>
      <c r="K23" s="99">
        <v>50.083353469999999</v>
      </c>
      <c r="L23" s="100">
        <v>45355</v>
      </c>
      <c r="M23" s="99">
        <v>50.083353467231703</v>
      </c>
      <c r="N23" s="99">
        <v>50.083353469999999</v>
      </c>
      <c r="O23" s="99">
        <v>50.083353469999999</v>
      </c>
      <c r="P23" s="99">
        <v>50.083353469999999</v>
      </c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>
        <v>50.083353469999999</v>
      </c>
      <c r="AH23" s="99"/>
      <c r="AI23" s="99"/>
      <c r="AJ23" s="99">
        <f>AK23+AL23</f>
        <v>0</v>
      </c>
      <c r="AK23" s="99"/>
      <c r="AL23" s="99"/>
      <c r="AM23" s="99">
        <f>AG23-AN23</f>
        <v>8.3472255783333296</v>
      </c>
      <c r="AN23" s="99">
        <f>AG23/1.2</f>
        <v>41.736127891666669</v>
      </c>
      <c r="AO23" s="99">
        <v>50.083353469999999</v>
      </c>
      <c r="AP23" s="99"/>
      <c r="AQ23" s="99"/>
      <c r="AR23" s="99">
        <f>AS23+AT23</f>
        <v>0</v>
      </c>
      <c r="AS23" s="99"/>
      <c r="AT23" s="99"/>
      <c r="AU23" s="99">
        <f>AV23*1.2-AV23</f>
        <v>8.3472255783333296</v>
      </c>
      <c r="AV23" s="99">
        <f>AO23/1.2</f>
        <v>41.736127891666669</v>
      </c>
      <c r="AW23" s="99"/>
      <c r="AX23" s="99"/>
      <c r="AY23" s="99"/>
      <c r="AZ23" s="99">
        <f>BA23+BB23</f>
        <v>0</v>
      </c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>
        <f t="shared" si="8"/>
        <v>50.083353469999999</v>
      </c>
      <c r="CD23" s="99"/>
      <c r="CE23" s="99"/>
      <c r="CF23" s="99">
        <v>0</v>
      </c>
      <c r="CG23" s="99">
        <v>0</v>
      </c>
      <c r="CH23" s="99">
        <v>0</v>
      </c>
      <c r="CI23" s="99">
        <f t="shared" si="9"/>
        <v>8.3472255783333296</v>
      </c>
      <c r="CJ23" s="99">
        <f t="shared" si="10"/>
        <v>41.736127891666669</v>
      </c>
      <c r="CK23" s="99">
        <f t="shared" si="13"/>
        <v>50.083353469999999</v>
      </c>
      <c r="CL23" s="99"/>
      <c r="CM23" s="99"/>
      <c r="CN23" s="99">
        <f t="shared" si="15"/>
        <v>0</v>
      </c>
      <c r="CO23" s="99">
        <f t="shared" si="16"/>
        <v>0</v>
      </c>
      <c r="CP23" s="99">
        <f t="shared" si="17"/>
        <v>0</v>
      </c>
      <c r="CQ23" s="99">
        <f t="shared" si="11"/>
        <v>8.3472255783333296</v>
      </c>
      <c r="CR23" s="99">
        <f t="shared" si="12"/>
        <v>41.736127891666669</v>
      </c>
      <c r="CS23" s="101"/>
      <c r="CT23" s="105">
        <f t="shared" si="14"/>
        <v>-2.7682958148034231E-9</v>
      </c>
      <c r="CU23" s="105">
        <f t="shared" si="0"/>
        <v>0</v>
      </c>
      <c r="CV23" s="105">
        <f t="shared" si="1"/>
        <v>0</v>
      </c>
      <c r="CW23" s="105"/>
      <c r="CX23" s="105"/>
      <c r="CY23" s="105"/>
      <c r="CZ23" s="105">
        <f t="shared" si="2"/>
        <v>0</v>
      </c>
      <c r="DA23" s="105">
        <f t="shared" si="3"/>
        <v>0</v>
      </c>
      <c r="DB23" s="105">
        <f t="shared" si="4"/>
        <v>0</v>
      </c>
      <c r="DC23" s="105">
        <f t="shared" si="5"/>
        <v>0</v>
      </c>
      <c r="DD23" s="105">
        <f t="shared" si="6"/>
        <v>0</v>
      </c>
      <c r="DE23" s="105">
        <f t="shared" si="7"/>
        <v>0</v>
      </c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GI23" s="101"/>
      <c r="GJ23" s="101"/>
      <c r="GK23" s="101"/>
      <c r="GL23" s="101"/>
      <c r="GM23" s="101"/>
      <c r="GN23" s="101"/>
      <c r="GO23" s="101"/>
      <c r="GP23" s="101"/>
      <c r="GQ23" s="101"/>
      <c r="GR23" s="101"/>
      <c r="GS23" s="101"/>
      <c r="GT23" s="101"/>
      <c r="GU23" s="101"/>
      <c r="GV23" s="101"/>
      <c r="GW23" s="101"/>
      <c r="GX23" s="101"/>
      <c r="GY23" s="101"/>
      <c r="GZ23" s="101"/>
      <c r="HA23" s="101"/>
      <c r="HB23" s="101"/>
      <c r="HC23" s="101"/>
      <c r="HD23" s="101"/>
      <c r="HE23" s="101"/>
      <c r="HF23" s="101"/>
      <c r="HG23" s="101"/>
      <c r="HH23" s="101"/>
      <c r="HI23" s="101"/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01"/>
      <c r="HU23" s="101"/>
      <c r="HV23" s="101"/>
      <c r="HW23" s="101"/>
      <c r="HX23" s="101"/>
      <c r="HY23" s="101"/>
      <c r="HZ23" s="101"/>
      <c r="IA23" s="101"/>
      <c r="IB23" s="101"/>
      <c r="IC23" s="101"/>
      <c r="ID23" s="101"/>
      <c r="IE23" s="101"/>
      <c r="IF23" s="101"/>
      <c r="IG23" s="101"/>
      <c r="IH23" s="101"/>
      <c r="II23" s="101"/>
      <c r="IJ23" s="101"/>
      <c r="IK23" s="101"/>
      <c r="IL23" s="101"/>
      <c r="IM23" s="101"/>
      <c r="IN23" s="101"/>
      <c r="IO23" s="101"/>
      <c r="IP23" s="101"/>
      <c r="IQ23" s="101"/>
      <c r="IR23" s="101"/>
      <c r="IS23" s="101"/>
      <c r="IT23" s="101"/>
      <c r="IU23" s="101"/>
      <c r="IV23" s="101"/>
      <c r="IW23" s="101"/>
      <c r="IX23" s="101"/>
      <c r="IY23" s="101"/>
      <c r="IZ23" s="101"/>
      <c r="JA23" s="101"/>
      <c r="JB23" s="101"/>
      <c r="JC23" s="101"/>
      <c r="JD23" s="101"/>
      <c r="JE23" s="101"/>
      <c r="JF23" s="101"/>
      <c r="JG23" s="101"/>
      <c r="JH23" s="101"/>
      <c r="JI23" s="101"/>
      <c r="JJ23" s="101"/>
      <c r="JK23" s="101"/>
      <c r="JL23" s="101"/>
      <c r="JM23" s="101"/>
      <c r="JN23" s="101"/>
      <c r="JO23" s="101"/>
      <c r="JP23" s="101"/>
      <c r="JQ23" s="101"/>
      <c r="JR23" s="101"/>
      <c r="JS23" s="101"/>
      <c r="JT23" s="101"/>
      <c r="JU23" s="101"/>
      <c r="JV23" s="101"/>
      <c r="JW23" s="101"/>
      <c r="JX23" s="101"/>
      <c r="JY23" s="101"/>
      <c r="JZ23" s="101"/>
      <c r="KA23" s="101"/>
      <c r="KB23" s="101"/>
      <c r="KC23" s="101"/>
      <c r="KD23" s="101"/>
      <c r="KE23" s="101"/>
      <c r="KF23" s="101"/>
      <c r="KG23" s="101"/>
      <c r="KH23" s="101"/>
      <c r="KI23" s="101"/>
      <c r="KJ23" s="101"/>
      <c r="KK23" s="101"/>
      <c r="KL23" s="101"/>
      <c r="KM23" s="101"/>
      <c r="KN23" s="101"/>
      <c r="KO23" s="101"/>
      <c r="KP23" s="101"/>
      <c r="KQ23" s="101"/>
      <c r="KR23" s="101"/>
      <c r="KS23" s="101"/>
      <c r="KT23" s="101"/>
      <c r="KU23" s="101"/>
      <c r="KV23" s="101"/>
      <c r="KW23" s="101"/>
      <c r="KX23" s="101"/>
      <c r="KY23" s="101"/>
    </row>
    <row r="24" spans="1:311" s="106" customFormat="1">
      <c r="A24" s="103" t="s">
        <v>50</v>
      </c>
      <c r="B24" s="107" t="s">
        <v>160</v>
      </c>
      <c r="C24" s="96" t="s">
        <v>161</v>
      </c>
      <c r="D24" s="104">
        <v>2025</v>
      </c>
      <c r="E24" s="104">
        <v>2025</v>
      </c>
      <c r="F24" s="104">
        <v>2025</v>
      </c>
      <c r="G24" s="99"/>
      <c r="H24" s="99">
        <v>22.83</v>
      </c>
      <c r="I24" s="100">
        <v>45355</v>
      </c>
      <c r="J24" s="100"/>
      <c r="K24" s="99">
        <v>33.054637579999998</v>
      </c>
      <c r="L24" s="100">
        <v>45727</v>
      </c>
      <c r="M24" s="99">
        <v>22.83</v>
      </c>
      <c r="N24" s="99">
        <v>33.054637579999998</v>
      </c>
      <c r="O24" s="99">
        <v>22.83</v>
      </c>
      <c r="P24" s="99">
        <v>33.054637579999998</v>
      </c>
      <c r="Q24" s="99">
        <v>22.83</v>
      </c>
      <c r="R24" s="99"/>
      <c r="S24" s="99"/>
      <c r="T24" s="99"/>
      <c r="U24" s="99"/>
      <c r="V24" s="99"/>
      <c r="W24" s="99">
        <f>Q24-X24</f>
        <v>3.8049999999999997</v>
      </c>
      <c r="X24" s="99">
        <f>Q24/1.2</f>
        <v>19.024999999999999</v>
      </c>
      <c r="Y24" s="99">
        <v>33.054637579999998</v>
      </c>
      <c r="Z24" s="99"/>
      <c r="AA24" s="99"/>
      <c r="AB24" s="99"/>
      <c r="AC24" s="99"/>
      <c r="AD24" s="99"/>
      <c r="AE24" s="99">
        <f>Y24-AF24</f>
        <v>2.281439589999998</v>
      </c>
      <c r="AF24" s="99">
        <v>30.77319799</v>
      </c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>
        <f t="shared" si="8"/>
        <v>22.83</v>
      </c>
      <c r="CD24" s="99"/>
      <c r="CE24" s="99"/>
      <c r="CF24" s="99">
        <v>0</v>
      </c>
      <c r="CG24" s="99">
        <v>0</v>
      </c>
      <c r="CH24" s="99">
        <v>0</v>
      </c>
      <c r="CI24" s="99">
        <f t="shared" si="9"/>
        <v>3.8049999999999997</v>
      </c>
      <c r="CJ24" s="99">
        <f t="shared" si="10"/>
        <v>19.024999999999999</v>
      </c>
      <c r="CK24" s="99">
        <f t="shared" si="13"/>
        <v>33.054637579999998</v>
      </c>
      <c r="CL24" s="99"/>
      <c r="CM24" s="99"/>
      <c r="CN24" s="99">
        <f t="shared" si="15"/>
        <v>0</v>
      </c>
      <c r="CO24" s="99">
        <f t="shared" si="16"/>
        <v>0</v>
      </c>
      <c r="CP24" s="99">
        <f t="shared" si="17"/>
        <v>0</v>
      </c>
      <c r="CQ24" s="99">
        <f t="shared" si="11"/>
        <v>2.281439589999998</v>
      </c>
      <c r="CR24" s="99">
        <f t="shared" si="12"/>
        <v>30.77319799</v>
      </c>
      <c r="CS24" s="101"/>
      <c r="CT24" s="105">
        <f t="shared" si="14"/>
        <v>0</v>
      </c>
      <c r="CU24" s="105">
        <f t="shared" si="0"/>
        <v>0</v>
      </c>
      <c r="CV24" s="105">
        <f t="shared" si="1"/>
        <v>0</v>
      </c>
      <c r="CW24" s="105"/>
      <c r="CX24" s="105"/>
      <c r="CY24" s="105"/>
      <c r="CZ24" s="105">
        <f>AB24-AC24-AD24</f>
        <v>0</v>
      </c>
      <c r="DA24" s="105">
        <f t="shared" si="3"/>
        <v>0</v>
      </c>
      <c r="DB24" s="105">
        <f>AB24-AC24-AD24</f>
        <v>0</v>
      </c>
      <c r="DC24" s="105">
        <f t="shared" si="5"/>
        <v>0</v>
      </c>
      <c r="DD24" s="105">
        <f t="shared" si="6"/>
        <v>0</v>
      </c>
      <c r="DE24" s="105">
        <f t="shared" si="7"/>
        <v>0</v>
      </c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  <c r="IB24" s="101"/>
      <c r="IC24" s="101"/>
      <c r="ID24" s="101"/>
      <c r="IE24" s="101"/>
      <c r="IF24" s="101"/>
      <c r="IG24" s="101"/>
      <c r="IH24" s="101"/>
      <c r="II24" s="101"/>
      <c r="IJ24" s="101"/>
      <c r="IK24" s="101"/>
      <c r="IL24" s="101"/>
      <c r="IM24" s="101"/>
      <c r="IN24" s="101"/>
      <c r="IO24" s="101"/>
      <c r="IP24" s="101"/>
      <c r="IQ24" s="101"/>
      <c r="IR24" s="101"/>
      <c r="IS24" s="101"/>
      <c r="IT24" s="101"/>
      <c r="IU24" s="101"/>
      <c r="IV24" s="101"/>
      <c r="IW24" s="101"/>
      <c r="IX24" s="101"/>
      <c r="IY24" s="101"/>
      <c r="IZ24" s="101"/>
      <c r="JA24" s="101"/>
      <c r="JB24" s="101"/>
      <c r="JC24" s="101"/>
      <c r="JD24" s="101"/>
      <c r="JE24" s="101"/>
      <c r="JF24" s="101"/>
      <c r="JG24" s="101"/>
      <c r="JH24" s="101"/>
      <c r="JI24" s="101"/>
      <c r="JJ24" s="101"/>
      <c r="JK24" s="101"/>
      <c r="JL24" s="101"/>
      <c r="JM24" s="101"/>
      <c r="JN24" s="101"/>
      <c r="JO24" s="101"/>
      <c r="JP24" s="101"/>
      <c r="JQ24" s="101"/>
      <c r="JR24" s="101"/>
      <c r="JS24" s="101"/>
      <c r="JT24" s="101"/>
      <c r="JU24" s="101"/>
      <c r="JV24" s="101"/>
      <c r="JW24" s="101"/>
      <c r="JX24" s="101"/>
      <c r="JY24" s="101"/>
      <c r="JZ24" s="101"/>
      <c r="KA24" s="101"/>
      <c r="KB24" s="101"/>
      <c r="KC24" s="101"/>
      <c r="KD24" s="101"/>
      <c r="KE24" s="101"/>
      <c r="KF24" s="101"/>
      <c r="KG24" s="101"/>
      <c r="KH24" s="101"/>
      <c r="KI24" s="101"/>
      <c r="KJ24" s="101"/>
      <c r="KK24" s="101"/>
      <c r="KL24" s="101"/>
      <c r="KM24" s="101"/>
      <c r="KN24" s="101"/>
      <c r="KO24" s="101"/>
      <c r="KP24" s="101"/>
      <c r="KQ24" s="101"/>
      <c r="KR24" s="101"/>
      <c r="KS24" s="101"/>
      <c r="KT24" s="101"/>
      <c r="KU24" s="101"/>
      <c r="KV24" s="101"/>
      <c r="KW24" s="101"/>
      <c r="KX24" s="101"/>
      <c r="KY24" s="101"/>
    </row>
    <row r="25" spans="1:311" s="106" customFormat="1">
      <c r="A25" s="103" t="s">
        <v>159</v>
      </c>
      <c r="B25" s="225" t="s">
        <v>205</v>
      </c>
      <c r="C25" s="226" t="s">
        <v>189</v>
      </c>
      <c r="D25" s="104">
        <v>2025</v>
      </c>
      <c r="E25" s="104"/>
      <c r="F25" s="104">
        <v>2025</v>
      </c>
      <c r="G25" s="99"/>
      <c r="H25" s="99"/>
      <c r="I25" s="100"/>
      <c r="J25" s="100"/>
      <c r="K25" s="99">
        <v>4.8423333299999998</v>
      </c>
      <c r="L25" s="100">
        <v>45727</v>
      </c>
      <c r="M25" s="99"/>
      <c r="N25" s="99">
        <v>4.8423333299999998</v>
      </c>
      <c r="O25" s="99"/>
      <c r="P25" s="99">
        <v>4.8423333299999998</v>
      </c>
      <c r="Q25" s="99"/>
      <c r="R25" s="99"/>
      <c r="S25" s="99"/>
      <c r="T25" s="99"/>
      <c r="U25" s="99"/>
      <c r="V25" s="99"/>
      <c r="W25" s="99"/>
      <c r="X25" s="99"/>
      <c r="Y25" s="99">
        <v>4.8423333299999998</v>
      </c>
      <c r="Z25" s="99"/>
      <c r="AA25" s="99"/>
      <c r="AB25" s="99"/>
      <c r="AC25" s="99"/>
      <c r="AD25" s="99"/>
      <c r="AE25" s="99"/>
      <c r="AF25" s="99">
        <v>4.8423333299999998</v>
      </c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99"/>
      <c r="CG25" s="99"/>
      <c r="CH25" s="99"/>
      <c r="CI25" s="99">
        <f t="shared" si="9"/>
        <v>0</v>
      </c>
      <c r="CJ25" s="99">
        <f t="shared" si="10"/>
        <v>0</v>
      </c>
      <c r="CK25" s="99">
        <f t="shared" si="13"/>
        <v>4.8423333299999998</v>
      </c>
      <c r="CL25" s="99"/>
      <c r="CM25" s="99"/>
      <c r="CN25" s="99"/>
      <c r="CO25" s="99"/>
      <c r="CP25" s="99"/>
      <c r="CQ25" s="99">
        <f t="shared" si="11"/>
        <v>0</v>
      </c>
      <c r="CR25" s="99">
        <f t="shared" si="12"/>
        <v>4.8423333299999998</v>
      </c>
      <c r="CS25" s="101"/>
      <c r="CT25" s="105"/>
      <c r="CU25" s="105"/>
      <c r="CV25" s="105"/>
      <c r="CW25" s="105"/>
      <c r="CX25" s="105"/>
      <c r="CY25" s="105"/>
      <c r="CZ25" s="105"/>
      <c r="DA25" s="105"/>
      <c r="DB25" s="105"/>
      <c r="DC25" s="105"/>
      <c r="DD25" s="105"/>
      <c r="DE25" s="105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  <c r="IB25" s="101"/>
      <c r="IC25" s="101"/>
      <c r="ID25" s="101"/>
      <c r="IE25" s="101"/>
      <c r="IF25" s="101"/>
      <c r="IG25" s="101"/>
      <c r="IH25" s="101"/>
      <c r="II25" s="101"/>
      <c r="IJ25" s="101"/>
      <c r="IK25" s="101"/>
      <c r="IL25" s="101"/>
      <c r="IM25" s="101"/>
      <c r="IN25" s="101"/>
      <c r="IO25" s="101"/>
      <c r="IP25" s="101"/>
      <c r="IQ25" s="101"/>
      <c r="IR25" s="101"/>
      <c r="IS25" s="101"/>
      <c r="IT25" s="101"/>
      <c r="IU25" s="101"/>
      <c r="IV25" s="101"/>
      <c r="IW25" s="101"/>
      <c r="IX25" s="101"/>
      <c r="IY25" s="101"/>
      <c r="IZ25" s="101"/>
      <c r="JA25" s="101"/>
      <c r="JB25" s="101"/>
      <c r="JC25" s="101"/>
      <c r="JD25" s="101"/>
      <c r="JE25" s="101"/>
      <c r="JF25" s="101"/>
      <c r="JG25" s="101"/>
      <c r="JH25" s="101"/>
      <c r="JI25" s="101"/>
      <c r="JJ25" s="101"/>
      <c r="JK25" s="101"/>
      <c r="JL25" s="101"/>
      <c r="JM25" s="101"/>
      <c r="JN25" s="101"/>
      <c r="JO25" s="101"/>
      <c r="JP25" s="101"/>
      <c r="JQ25" s="101"/>
      <c r="JR25" s="101"/>
      <c r="JS25" s="101"/>
      <c r="JT25" s="101"/>
      <c r="JU25" s="101"/>
      <c r="JV25" s="101"/>
      <c r="JW25" s="101"/>
      <c r="JX25" s="101"/>
      <c r="JY25" s="101"/>
      <c r="JZ25" s="101"/>
      <c r="KA25" s="101"/>
      <c r="KB25" s="101"/>
      <c r="KC25" s="101"/>
      <c r="KD25" s="101"/>
      <c r="KE25" s="101"/>
      <c r="KF25" s="101"/>
      <c r="KG25" s="101"/>
      <c r="KH25" s="101"/>
      <c r="KI25" s="101"/>
      <c r="KJ25" s="101"/>
      <c r="KK25" s="101"/>
      <c r="KL25" s="101"/>
      <c r="KM25" s="101"/>
      <c r="KN25" s="101"/>
      <c r="KO25" s="101"/>
      <c r="KP25" s="101"/>
      <c r="KQ25" s="101"/>
      <c r="KR25" s="101"/>
      <c r="KS25" s="101"/>
      <c r="KT25" s="101"/>
      <c r="KU25" s="101"/>
      <c r="KV25" s="101"/>
      <c r="KW25" s="101"/>
      <c r="KX25" s="101"/>
      <c r="KY25" s="101"/>
    </row>
    <row r="26" spans="1:311" s="106" customFormat="1" ht="47.25">
      <c r="A26" s="103" t="s">
        <v>174</v>
      </c>
      <c r="B26" s="225" t="s">
        <v>182</v>
      </c>
      <c r="C26" s="226" t="s">
        <v>190</v>
      </c>
      <c r="D26" s="104">
        <v>2025</v>
      </c>
      <c r="E26" s="104"/>
      <c r="F26" s="104">
        <v>2025</v>
      </c>
      <c r="G26" s="99"/>
      <c r="H26" s="99"/>
      <c r="I26" s="100"/>
      <c r="J26" s="100"/>
      <c r="K26" s="99">
        <v>1.20655</v>
      </c>
      <c r="L26" s="100">
        <v>45727</v>
      </c>
      <c r="M26" s="99"/>
      <c r="N26" s="99">
        <v>1.20655</v>
      </c>
      <c r="O26" s="99"/>
      <c r="P26" s="99">
        <v>1.20655</v>
      </c>
      <c r="Q26" s="99"/>
      <c r="R26" s="99"/>
      <c r="S26" s="99"/>
      <c r="T26" s="99"/>
      <c r="U26" s="99"/>
      <c r="V26" s="99"/>
      <c r="W26" s="99"/>
      <c r="X26" s="99"/>
      <c r="Y26" s="99">
        <v>1.20655</v>
      </c>
      <c r="Z26" s="99"/>
      <c r="AA26" s="99"/>
      <c r="AB26" s="99"/>
      <c r="AC26" s="99"/>
      <c r="AD26" s="99"/>
      <c r="AE26" s="99"/>
      <c r="AF26" s="99">
        <v>1.20655</v>
      </c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>
        <f t="shared" si="9"/>
        <v>0</v>
      </c>
      <c r="CJ26" s="99">
        <f t="shared" si="10"/>
        <v>0</v>
      </c>
      <c r="CK26" s="99">
        <f t="shared" si="13"/>
        <v>1.20655</v>
      </c>
      <c r="CL26" s="99"/>
      <c r="CM26" s="99"/>
      <c r="CN26" s="99"/>
      <c r="CO26" s="99"/>
      <c r="CP26" s="99"/>
      <c r="CQ26" s="99">
        <f t="shared" si="11"/>
        <v>0</v>
      </c>
      <c r="CR26" s="99">
        <f t="shared" si="12"/>
        <v>1.20655</v>
      </c>
      <c r="CS26" s="101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01"/>
      <c r="HZ26" s="101"/>
      <c r="IA26" s="101"/>
      <c r="IB26" s="101"/>
      <c r="IC26" s="101"/>
      <c r="ID26" s="101"/>
      <c r="IE26" s="101"/>
      <c r="IF26" s="101"/>
      <c r="IG26" s="101"/>
      <c r="IH26" s="101"/>
      <c r="II26" s="101"/>
      <c r="IJ26" s="101"/>
      <c r="IK26" s="101"/>
      <c r="IL26" s="101"/>
      <c r="IM26" s="101"/>
      <c r="IN26" s="101"/>
      <c r="IO26" s="101"/>
      <c r="IP26" s="101"/>
      <c r="IQ26" s="101"/>
      <c r="IR26" s="101"/>
      <c r="IS26" s="101"/>
      <c r="IT26" s="101"/>
      <c r="IU26" s="101"/>
      <c r="IV26" s="101"/>
      <c r="IW26" s="101"/>
      <c r="IX26" s="101"/>
      <c r="IY26" s="101"/>
      <c r="IZ26" s="101"/>
      <c r="JA26" s="101"/>
      <c r="JB26" s="101"/>
      <c r="JC26" s="101"/>
      <c r="JD26" s="101"/>
      <c r="JE26" s="101"/>
      <c r="JF26" s="101"/>
      <c r="JG26" s="101"/>
      <c r="JH26" s="101"/>
      <c r="JI26" s="101"/>
      <c r="JJ26" s="101"/>
      <c r="JK26" s="101"/>
      <c r="JL26" s="101"/>
      <c r="JM26" s="101"/>
      <c r="JN26" s="101"/>
      <c r="JO26" s="101"/>
      <c r="JP26" s="101"/>
      <c r="JQ26" s="101"/>
      <c r="JR26" s="101"/>
      <c r="JS26" s="101"/>
      <c r="JT26" s="101"/>
      <c r="JU26" s="101"/>
      <c r="JV26" s="101"/>
      <c r="JW26" s="101"/>
      <c r="JX26" s="101"/>
      <c r="JY26" s="101"/>
      <c r="JZ26" s="101"/>
      <c r="KA26" s="101"/>
      <c r="KB26" s="101"/>
      <c r="KC26" s="101"/>
      <c r="KD26" s="101"/>
      <c r="KE26" s="101"/>
      <c r="KF26" s="101"/>
      <c r="KG26" s="101"/>
      <c r="KH26" s="101"/>
      <c r="KI26" s="101"/>
      <c r="KJ26" s="101"/>
      <c r="KK26" s="101"/>
      <c r="KL26" s="101"/>
      <c r="KM26" s="101"/>
      <c r="KN26" s="101"/>
      <c r="KO26" s="101"/>
      <c r="KP26" s="101"/>
      <c r="KQ26" s="101"/>
      <c r="KR26" s="101"/>
      <c r="KS26" s="101"/>
      <c r="KT26" s="101"/>
      <c r="KU26" s="101"/>
      <c r="KV26" s="101"/>
      <c r="KW26" s="101"/>
      <c r="KX26" s="101"/>
      <c r="KY26" s="101"/>
    </row>
    <row r="27" spans="1:311" s="106" customFormat="1" ht="31.5">
      <c r="A27" s="103" t="s">
        <v>175</v>
      </c>
      <c r="B27" s="225" t="s">
        <v>183</v>
      </c>
      <c r="C27" s="226" t="s">
        <v>191</v>
      </c>
      <c r="D27" s="104">
        <v>2025</v>
      </c>
      <c r="E27" s="104"/>
      <c r="F27" s="104">
        <v>2025</v>
      </c>
      <c r="G27" s="99"/>
      <c r="H27" s="99"/>
      <c r="I27" s="100"/>
      <c r="J27" s="100"/>
      <c r="K27" s="99">
        <v>4.2039999999999997</v>
      </c>
      <c r="L27" s="100">
        <v>45727</v>
      </c>
      <c r="M27" s="99"/>
      <c r="N27" s="99">
        <v>4.2039999999999997</v>
      </c>
      <c r="O27" s="99"/>
      <c r="P27" s="99">
        <v>4.2039999999999997</v>
      </c>
      <c r="Q27" s="99"/>
      <c r="R27" s="99"/>
      <c r="S27" s="99"/>
      <c r="T27" s="99"/>
      <c r="U27" s="99"/>
      <c r="V27" s="99"/>
      <c r="W27" s="99"/>
      <c r="X27" s="99"/>
      <c r="Y27" s="99">
        <f>AF27</f>
        <v>4.2039999999999997</v>
      </c>
      <c r="Z27" s="99"/>
      <c r="AA27" s="99"/>
      <c r="AB27" s="99"/>
      <c r="AC27" s="99"/>
      <c r="AD27" s="99"/>
      <c r="AE27" s="99"/>
      <c r="AF27" s="99">
        <v>4.2039999999999997</v>
      </c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>
        <f t="shared" si="9"/>
        <v>0</v>
      </c>
      <c r="CJ27" s="99">
        <f t="shared" si="10"/>
        <v>0</v>
      </c>
      <c r="CK27" s="99">
        <f t="shared" si="13"/>
        <v>4.2039999999999997</v>
      </c>
      <c r="CL27" s="99"/>
      <c r="CM27" s="99"/>
      <c r="CN27" s="99"/>
      <c r="CO27" s="99"/>
      <c r="CP27" s="99"/>
      <c r="CQ27" s="99">
        <f t="shared" si="11"/>
        <v>0</v>
      </c>
      <c r="CR27" s="99">
        <f t="shared" si="12"/>
        <v>4.2039999999999997</v>
      </c>
      <c r="CS27" s="101"/>
      <c r="CT27" s="105"/>
      <c r="CU27" s="105"/>
      <c r="CV27" s="105"/>
      <c r="CW27" s="105"/>
      <c r="CX27" s="105"/>
      <c r="CY27" s="105"/>
      <c r="CZ27" s="105"/>
      <c r="DA27" s="105"/>
      <c r="DB27" s="105"/>
      <c r="DC27" s="105"/>
      <c r="DD27" s="105"/>
      <c r="DE27" s="105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  <c r="HU27" s="101"/>
      <c r="HV27" s="101"/>
      <c r="HW27" s="101"/>
      <c r="HX27" s="101"/>
      <c r="HY27" s="101"/>
      <c r="HZ27" s="101"/>
      <c r="IA27" s="101"/>
      <c r="IB27" s="101"/>
      <c r="IC27" s="101"/>
      <c r="ID27" s="101"/>
      <c r="IE27" s="101"/>
      <c r="IF27" s="101"/>
      <c r="IG27" s="101"/>
      <c r="IH27" s="101"/>
      <c r="II27" s="101"/>
      <c r="IJ27" s="101"/>
      <c r="IK27" s="101"/>
      <c r="IL27" s="101"/>
      <c r="IM27" s="101"/>
      <c r="IN27" s="101"/>
      <c r="IO27" s="101"/>
      <c r="IP27" s="101"/>
      <c r="IQ27" s="101"/>
      <c r="IR27" s="101"/>
      <c r="IS27" s="101"/>
      <c r="IT27" s="101"/>
      <c r="IU27" s="101"/>
      <c r="IV27" s="101"/>
      <c r="IW27" s="101"/>
      <c r="IX27" s="101"/>
      <c r="IY27" s="101"/>
      <c r="IZ27" s="101"/>
      <c r="JA27" s="101"/>
      <c r="JB27" s="101"/>
      <c r="JC27" s="101"/>
      <c r="JD27" s="101"/>
      <c r="JE27" s="101"/>
      <c r="JF27" s="101"/>
      <c r="JG27" s="101"/>
      <c r="JH27" s="101"/>
      <c r="JI27" s="101"/>
      <c r="JJ27" s="101"/>
      <c r="JK27" s="101"/>
      <c r="JL27" s="101"/>
      <c r="JM27" s="101"/>
      <c r="JN27" s="101"/>
      <c r="JO27" s="101"/>
      <c r="JP27" s="101"/>
      <c r="JQ27" s="101"/>
      <c r="JR27" s="101"/>
      <c r="JS27" s="101"/>
      <c r="JT27" s="101"/>
      <c r="JU27" s="101"/>
      <c r="JV27" s="101"/>
      <c r="JW27" s="101"/>
      <c r="JX27" s="101"/>
      <c r="JY27" s="101"/>
      <c r="JZ27" s="101"/>
      <c r="KA27" s="101"/>
      <c r="KB27" s="101"/>
      <c r="KC27" s="101"/>
      <c r="KD27" s="101"/>
      <c r="KE27" s="101"/>
      <c r="KF27" s="101"/>
      <c r="KG27" s="101"/>
      <c r="KH27" s="101"/>
      <c r="KI27" s="101"/>
      <c r="KJ27" s="101"/>
      <c r="KK27" s="101"/>
      <c r="KL27" s="101"/>
      <c r="KM27" s="101"/>
      <c r="KN27" s="101"/>
      <c r="KO27" s="101"/>
      <c r="KP27" s="101"/>
      <c r="KQ27" s="101"/>
      <c r="KR27" s="101"/>
      <c r="KS27" s="101"/>
      <c r="KT27" s="101"/>
      <c r="KU27" s="101"/>
      <c r="KV27" s="101"/>
      <c r="KW27" s="101"/>
      <c r="KX27" s="101"/>
      <c r="KY27" s="101"/>
    </row>
    <row r="28" spans="1:311" s="106" customFormat="1">
      <c r="A28" s="103" t="s">
        <v>176</v>
      </c>
      <c r="B28" s="225" t="s">
        <v>184</v>
      </c>
      <c r="C28" s="226" t="s">
        <v>192</v>
      </c>
      <c r="D28" s="104">
        <v>2025</v>
      </c>
      <c r="E28" s="104"/>
      <c r="F28" s="104">
        <v>2025</v>
      </c>
      <c r="G28" s="99"/>
      <c r="H28" s="99"/>
      <c r="I28" s="100"/>
      <c r="J28" s="100"/>
      <c r="K28" s="99">
        <v>8.8510799999999996</v>
      </c>
      <c r="L28" s="100">
        <v>45727</v>
      </c>
      <c r="M28" s="99"/>
      <c r="N28" s="99">
        <v>8.8510799999999996</v>
      </c>
      <c r="O28" s="99"/>
      <c r="P28" s="99">
        <v>8.8510799999999996</v>
      </c>
      <c r="Q28" s="99"/>
      <c r="R28" s="99"/>
      <c r="S28" s="99"/>
      <c r="T28" s="99"/>
      <c r="U28" s="99"/>
      <c r="V28" s="99"/>
      <c r="W28" s="99"/>
      <c r="X28" s="99"/>
      <c r="Y28" s="99">
        <v>8.8510799999999996</v>
      </c>
      <c r="Z28" s="99"/>
      <c r="AA28" s="99"/>
      <c r="AB28" s="99"/>
      <c r="AC28" s="99"/>
      <c r="AD28" s="99"/>
      <c r="AE28" s="99"/>
      <c r="AF28" s="99">
        <v>8.8510799999999996</v>
      </c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>
        <f t="shared" si="9"/>
        <v>0</v>
      </c>
      <c r="CJ28" s="99">
        <f t="shared" si="10"/>
        <v>0</v>
      </c>
      <c r="CK28" s="99">
        <f t="shared" si="13"/>
        <v>8.8510799999999996</v>
      </c>
      <c r="CL28" s="99"/>
      <c r="CM28" s="99"/>
      <c r="CN28" s="99"/>
      <c r="CO28" s="99"/>
      <c r="CP28" s="99"/>
      <c r="CQ28" s="99">
        <f t="shared" si="11"/>
        <v>0</v>
      </c>
      <c r="CR28" s="99">
        <f t="shared" si="12"/>
        <v>8.8510799999999996</v>
      </c>
      <c r="CS28" s="101"/>
      <c r="CT28" s="105"/>
      <c r="CU28" s="105"/>
      <c r="CV28" s="105"/>
      <c r="CW28" s="105"/>
      <c r="CX28" s="105"/>
      <c r="CY28" s="105"/>
      <c r="CZ28" s="105"/>
      <c r="DA28" s="105"/>
      <c r="DB28" s="105"/>
      <c r="DC28" s="105"/>
      <c r="DD28" s="105"/>
      <c r="DE28" s="105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  <c r="IK28" s="101"/>
      <c r="IL28" s="101"/>
      <c r="IM28" s="101"/>
      <c r="IN28" s="101"/>
      <c r="IO28" s="101"/>
      <c r="IP28" s="101"/>
      <c r="IQ28" s="101"/>
      <c r="IR28" s="101"/>
      <c r="IS28" s="101"/>
      <c r="IT28" s="101"/>
      <c r="IU28" s="101"/>
      <c r="IV28" s="101"/>
      <c r="IW28" s="101"/>
      <c r="IX28" s="101"/>
      <c r="IY28" s="101"/>
      <c r="IZ28" s="101"/>
      <c r="JA28" s="101"/>
      <c r="JB28" s="101"/>
      <c r="JC28" s="101"/>
      <c r="JD28" s="101"/>
      <c r="JE28" s="101"/>
      <c r="JF28" s="101"/>
      <c r="JG28" s="101"/>
      <c r="JH28" s="101"/>
      <c r="JI28" s="101"/>
      <c r="JJ28" s="101"/>
      <c r="JK28" s="101"/>
      <c r="JL28" s="101"/>
      <c r="JM28" s="101"/>
      <c r="JN28" s="101"/>
      <c r="JO28" s="101"/>
      <c r="JP28" s="101"/>
      <c r="JQ28" s="101"/>
      <c r="JR28" s="101"/>
      <c r="JS28" s="101"/>
      <c r="JT28" s="101"/>
      <c r="JU28" s="101"/>
      <c r="JV28" s="101"/>
      <c r="JW28" s="101"/>
      <c r="JX28" s="101"/>
      <c r="JY28" s="101"/>
      <c r="JZ28" s="101"/>
      <c r="KA28" s="101"/>
      <c r="KB28" s="101"/>
      <c r="KC28" s="101"/>
      <c r="KD28" s="101"/>
      <c r="KE28" s="101"/>
      <c r="KF28" s="101"/>
      <c r="KG28" s="101"/>
      <c r="KH28" s="101"/>
      <c r="KI28" s="101"/>
      <c r="KJ28" s="101"/>
      <c r="KK28" s="101"/>
      <c r="KL28" s="101"/>
      <c r="KM28" s="101"/>
      <c r="KN28" s="101"/>
      <c r="KO28" s="101"/>
      <c r="KP28" s="101"/>
      <c r="KQ28" s="101"/>
      <c r="KR28" s="101"/>
      <c r="KS28" s="101"/>
      <c r="KT28" s="101"/>
      <c r="KU28" s="101"/>
      <c r="KV28" s="101"/>
      <c r="KW28" s="101"/>
      <c r="KX28" s="101"/>
      <c r="KY28" s="101"/>
    </row>
    <row r="29" spans="1:311" s="106" customFormat="1" ht="31.5">
      <c r="A29" s="103" t="s">
        <v>177</v>
      </c>
      <c r="B29" s="225" t="s">
        <v>185</v>
      </c>
      <c r="C29" s="226" t="s">
        <v>193</v>
      </c>
      <c r="D29" s="104">
        <v>2025</v>
      </c>
      <c r="E29" s="104"/>
      <c r="F29" s="104">
        <v>2025</v>
      </c>
      <c r="G29" s="99"/>
      <c r="H29" s="99"/>
      <c r="I29" s="100"/>
      <c r="J29" s="100"/>
      <c r="K29" s="99">
        <v>1.4039999999999999</v>
      </c>
      <c r="L29" s="100">
        <v>45727</v>
      </c>
      <c r="M29" s="99"/>
      <c r="N29" s="99">
        <v>1.4039999999999999</v>
      </c>
      <c r="O29" s="99"/>
      <c r="P29" s="99">
        <v>1.4039999999999999</v>
      </c>
      <c r="Q29" s="99"/>
      <c r="R29" s="99"/>
      <c r="S29" s="99"/>
      <c r="T29" s="99"/>
      <c r="U29" s="99"/>
      <c r="V29" s="99"/>
      <c r="W29" s="99"/>
      <c r="X29" s="99"/>
      <c r="Y29" s="99">
        <f>AF29</f>
        <v>1.4039999999999999</v>
      </c>
      <c r="Z29" s="99"/>
      <c r="AA29" s="99"/>
      <c r="AB29" s="99"/>
      <c r="AC29" s="99"/>
      <c r="AD29" s="99"/>
      <c r="AE29" s="99"/>
      <c r="AF29" s="99">
        <v>1.4039999999999999</v>
      </c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>
        <f t="shared" si="9"/>
        <v>0</v>
      </c>
      <c r="CJ29" s="99">
        <f t="shared" si="10"/>
        <v>0</v>
      </c>
      <c r="CK29" s="99">
        <f t="shared" si="13"/>
        <v>1.4039999999999999</v>
      </c>
      <c r="CL29" s="99"/>
      <c r="CM29" s="99"/>
      <c r="CN29" s="99"/>
      <c r="CO29" s="99"/>
      <c r="CP29" s="99"/>
      <c r="CQ29" s="99">
        <f t="shared" si="11"/>
        <v>0</v>
      </c>
      <c r="CR29" s="99">
        <f t="shared" si="12"/>
        <v>1.4039999999999999</v>
      </c>
      <c r="CS29" s="101"/>
      <c r="CT29" s="105"/>
      <c r="CU29" s="105"/>
      <c r="CV29" s="105"/>
      <c r="CW29" s="105"/>
      <c r="CX29" s="105"/>
      <c r="CY29" s="105"/>
      <c r="CZ29" s="105"/>
      <c r="DA29" s="105"/>
      <c r="DB29" s="105"/>
      <c r="DC29" s="105"/>
      <c r="DD29" s="105"/>
      <c r="DE29" s="105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  <c r="IQ29" s="101"/>
      <c r="IR29" s="101"/>
      <c r="IS29" s="101"/>
      <c r="IT29" s="101"/>
      <c r="IU29" s="101"/>
      <c r="IV29" s="101"/>
      <c r="IW29" s="101"/>
      <c r="IX29" s="101"/>
      <c r="IY29" s="101"/>
      <c r="IZ29" s="101"/>
      <c r="JA29" s="101"/>
      <c r="JB29" s="101"/>
      <c r="JC29" s="101"/>
      <c r="JD29" s="101"/>
      <c r="JE29" s="101"/>
      <c r="JF29" s="101"/>
      <c r="JG29" s="101"/>
      <c r="JH29" s="101"/>
      <c r="JI29" s="101"/>
      <c r="JJ29" s="101"/>
      <c r="JK29" s="101"/>
      <c r="JL29" s="101"/>
      <c r="JM29" s="101"/>
      <c r="JN29" s="101"/>
      <c r="JO29" s="101"/>
      <c r="JP29" s="101"/>
      <c r="JQ29" s="101"/>
      <c r="JR29" s="101"/>
      <c r="JS29" s="101"/>
      <c r="JT29" s="101"/>
      <c r="JU29" s="101"/>
      <c r="JV29" s="101"/>
      <c r="JW29" s="101"/>
      <c r="JX29" s="101"/>
      <c r="JY29" s="101"/>
      <c r="JZ29" s="101"/>
      <c r="KA29" s="101"/>
      <c r="KB29" s="101"/>
      <c r="KC29" s="101"/>
      <c r="KD29" s="101"/>
      <c r="KE29" s="101"/>
      <c r="KF29" s="101"/>
      <c r="KG29" s="101"/>
      <c r="KH29" s="101"/>
      <c r="KI29" s="101"/>
      <c r="KJ29" s="101"/>
      <c r="KK29" s="101"/>
      <c r="KL29" s="101"/>
      <c r="KM29" s="101"/>
      <c r="KN29" s="101"/>
      <c r="KO29" s="101"/>
      <c r="KP29" s="101"/>
      <c r="KQ29" s="101"/>
      <c r="KR29" s="101"/>
      <c r="KS29" s="101"/>
      <c r="KT29" s="101"/>
      <c r="KU29" s="101"/>
      <c r="KV29" s="101"/>
      <c r="KW29" s="101"/>
      <c r="KX29" s="101"/>
      <c r="KY29" s="101"/>
    </row>
    <row r="30" spans="1:311" s="106" customFormat="1" ht="31.5">
      <c r="A30" s="103" t="s">
        <v>178</v>
      </c>
      <c r="B30" s="225" t="s">
        <v>186</v>
      </c>
      <c r="C30" s="226" t="s">
        <v>194</v>
      </c>
      <c r="D30" s="104">
        <v>2025</v>
      </c>
      <c r="E30" s="104"/>
      <c r="F30" s="104">
        <v>2025</v>
      </c>
      <c r="G30" s="99"/>
      <c r="H30" s="99"/>
      <c r="I30" s="100"/>
      <c r="J30" s="100"/>
      <c r="K30" s="99">
        <v>2.1572800000000001</v>
      </c>
      <c r="L30" s="100">
        <v>45727</v>
      </c>
      <c r="M30" s="99"/>
      <c r="N30" s="99">
        <v>2.1572800000000001</v>
      </c>
      <c r="O30" s="99"/>
      <c r="P30" s="99">
        <v>2.1572800000000001</v>
      </c>
      <c r="Q30" s="99"/>
      <c r="R30" s="99"/>
      <c r="S30" s="99"/>
      <c r="T30" s="99"/>
      <c r="U30" s="99"/>
      <c r="V30" s="99"/>
      <c r="W30" s="99"/>
      <c r="X30" s="99"/>
      <c r="Y30" s="99">
        <v>2.1572800000000001</v>
      </c>
      <c r="Z30" s="99"/>
      <c r="AA30" s="99"/>
      <c r="AB30" s="99"/>
      <c r="AC30" s="99"/>
      <c r="AD30" s="99"/>
      <c r="AE30" s="99">
        <f>Y30-AF30</f>
        <v>0.35954666666666668</v>
      </c>
      <c r="AF30" s="99">
        <f>Y30/1.2</f>
        <v>1.7977333333333334</v>
      </c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>
        <f t="shared" si="9"/>
        <v>0</v>
      </c>
      <c r="CJ30" s="99">
        <f t="shared" si="10"/>
        <v>0</v>
      </c>
      <c r="CK30" s="99">
        <f t="shared" si="13"/>
        <v>2.1572800000000001</v>
      </c>
      <c r="CL30" s="99"/>
      <c r="CM30" s="99"/>
      <c r="CN30" s="99"/>
      <c r="CO30" s="99"/>
      <c r="CP30" s="99"/>
      <c r="CQ30" s="99">
        <f t="shared" si="11"/>
        <v>0.35954666666666668</v>
      </c>
      <c r="CR30" s="99">
        <f t="shared" si="12"/>
        <v>1.7977333333333334</v>
      </c>
      <c r="CS30" s="101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  <c r="IN30" s="101"/>
      <c r="IO30" s="101"/>
      <c r="IP30" s="101"/>
      <c r="IQ30" s="101"/>
      <c r="IR30" s="101"/>
      <c r="IS30" s="101"/>
      <c r="IT30" s="101"/>
      <c r="IU30" s="101"/>
      <c r="IV30" s="101"/>
      <c r="IW30" s="101"/>
      <c r="IX30" s="101"/>
      <c r="IY30" s="101"/>
      <c r="IZ30" s="101"/>
      <c r="JA30" s="101"/>
      <c r="JB30" s="101"/>
      <c r="JC30" s="101"/>
      <c r="JD30" s="101"/>
      <c r="JE30" s="101"/>
      <c r="JF30" s="101"/>
      <c r="JG30" s="101"/>
      <c r="JH30" s="101"/>
      <c r="JI30" s="101"/>
      <c r="JJ30" s="101"/>
      <c r="JK30" s="101"/>
      <c r="JL30" s="101"/>
      <c r="JM30" s="101"/>
      <c r="JN30" s="101"/>
      <c r="JO30" s="101"/>
      <c r="JP30" s="101"/>
      <c r="JQ30" s="101"/>
      <c r="JR30" s="101"/>
      <c r="JS30" s="101"/>
      <c r="JT30" s="101"/>
      <c r="JU30" s="101"/>
      <c r="JV30" s="101"/>
      <c r="JW30" s="101"/>
      <c r="JX30" s="101"/>
      <c r="JY30" s="101"/>
      <c r="JZ30" s="101"/>
      <c r="KA30" s="101"/>
      <c r="KB30" s="101"/>
      <c r="KC30" s="101"/>
      <c r="KD30" s="101"/>
      <c r="KE30" s="101"/>
      <c r="KF30" s="101"/>
      <c r="KG30" s="101"/>
      <c r="KH30" s="101"/>
      <c r="KI30" s="101"/>
      <c r="KJ30" s="101"/>
      <c r="KK30" s="101"/>
      <c r="KL30" s="101"/>
      <c r="KM30" s="101"/>
      <c r="KN30" s="101"/>
      <c r="KO30" s="101"/>
      <c r="KP30" s="101"/>
      <c r="KQ30" s="101"/>
      <c r="KR30" s="101"/>
      <c r="KS30" s="101"/>
      <c r="KT30" s="101"/>
      <c r="KU30" s="101"/>
      <c r="KV30" s="101"/>
      <c r="KW30" s="101"/>
      <c r="KX30" s="101"/>
      <c r="KY30" s="101"/>
    </row>
    <row r="31" spans="1:311" s="106" customFormat="1" ht="47.25">
      <c r="A31" s="103" t="s">
        <v>179</v>
      </c>
      <c r="B31" s="225" t="s">
        <v>187</v>
      </c>
      <c r="C31" s="226" t="s">
        <v>195</v>
      </c>
      <c r="D31" s="104">
        <v>2025</v>
      </c>
      <c r="E31" s="104"/>
      <c r="F31" s="104">
        <v>2025</v>
      </c>
      <c r="G31" s="99"/>
      <c r="H31" s="99"/>
      <c r="I31" s="100"/>
      <c r="J31" s="100"/>
      <c r="K31" s="99">
        <v>0.21427233000000001</v>
      </c>
      <c r="L31" s="100">
        <v>45727</v>
      </c>
      <c r="M31" s="99"/>
      <c r="N31" s="99">
        <v>0.21427233000000001</v>
      </c>
      <c r="O31" s="99"/>
      <c r="P31" s="99">
        <v>0.21427233000000001</v>
      </c>
      <c r="Q31" s="99"/>
      <c r="R31" s="99"/>
      <c r="S31" s="99"/>
      <c r="T31" s="99"/>
      <c r="U31" s="99"/>
      <c r="V31" s="99"/>
      <c r="W31" s="99"/>
      <c r="X31" s="99"/>
      <c r="Y31" s="99">
        <v>0.21427233000000001</v>
      </c>
      <c r="Z31" s="99"/>
      <c r="AA31" s="99"/>
      <c r="AB31" s="99"/>
      <c r="AC31" s="99"/>
      <c r="AD31" s="99"/>
      <c r="AE31" s="99">
        <f>Y31-AF31</f>
        <v>3.5712054999999993E-2</v>
      </c>
      <c r="AF31" s="99">
        <f>Y31/1.2</f>
        <v>0.17856027500000002</v>
      </c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>
        <f t="shared" si="9"/>
        <v>0</v>
      </c>
      <c r="CJ31" s="99">
        <f t="shared" si="10"/>
        <v>0</v>
      </c>
      <c r="CK31" s="99">
        <f t="shared" si="13"/>
        <v>0.21427233000000001</v>
      </c>
      <c r="CL31" s="99"/>
      <c r="CM31" s="99"/>
      <c r="CN31" s="99"/>
      <c r="CO31" s="99"/>
      <c r="CP31" s="99"/>
      <c r="CQ31" s="99">
        <f t="shared" si="11"/>
        <v>3.5712054999999993E-2</v>
      </c>
      <c r="CR31" s="99">
        <f t="shared" si="12"/>
        <v>0.17856027500000002</v>
      </c>
      <c r="CS31" s="101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/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01"/>
      <c r="IK31" s="101"/>
      <c r="IL31" s="101"/>
      <c r="IM31" s="101"/>
      <c r="IN31" s="101"/>
      <c r="IO31" s="101"/>
      <c r="IP31" s="101"/>
      <c r="IQ31" s="101"/>
      <c r="IR31" s="101"/>
      <c r="IS31" s="101"/>
      <c r="IT31" s="101"/>
      <c r="IU31" s="101"/>
      <c r="IV31" s="101"/>
      <c r="IW31" s="101"/>
      <c r="IX31" s="101"/>
      <c r="IY31" s="101"/>
      <c r="IZ31" s="101"/>
      <c r="JA31" s="101"/>
      <c r="JB31" s="101"/>
      <c r="JC31" s="101"/>
      <c r="JD31" s="101"/>
      <c r="JE31" s="101"/>
      <c r="JF31" s="101"/>
      <c r="JG31" s="101"/>
      <c r="JH31" s="101"/>
      <c r="JI31" s="101"/>
      <c r="JJ31" s="101"/>
      <c r="JK31" s="101"/>
      <c r="JL31" s="101"/>
      <c r="JM31" s="101"/>
      <c r="JN31" s="101"/>
      <c r="JO31" s="101"/>
      <c r="JP31" s="101"/>
      <c r="JQ31" s="101"/>
      <c r="JR31" s="101"/>
      <c r="JS31" s="101"/>
      <c r="JT31" s="101"/>
      <c r="JU31" s="101"/>
      <c r="JV31" s="101"/>
      <c r="JW31" s="101"/>
      <c r="JX31" s="101"/>
      <c r="JY31" s="101"/>
      <c r="JZ31" s="101"/>
      <c r="KA31" s="101"/>
      <c r="KB31" s="101"/>
      <c r="KC31" s="101"/>
      <c r="KD31" s="101"/>
      <c r="KE31" s="101"/>
      <c r="KF31" s="101"/>
      <c r="KG31" s="101"/>
      <c r="KH31" s="101"/>
      <c r="KI31" s="101"/>
      <c r="KJ31" s="101"/>
      <c r="KK31" s="101"/>
      <c r="KL31" s="101"/>
      <c r="KM31" s="101"/>
      <c r="KN31" s="101"/>
      <c r="KO31" s="101"/>
      <c r="KP31" s="101"/>
      <c r="KQ31" s="101"/>
      <c r="KR31" s="101"/>
      <c r="KS31" s="101"/>
      <c r="KT31" s="101"/>
      <c r="KU31" s="101"/>
      <c r="KV31" s="101"/>
      <c r="KW31" s="101"/>
      <c r="KX31" s="101"/>
      <c r="KY31" s="101"/>
    </row>
    <row r="32" spans="1:311" s="102" customFormat="1">
      <c r="A32" s="103" t="s">
        <v>180</v>
      </c>
      <c r="B32" s="225" t="s">
        <v>213</v>
      </c>
      <c r="C32" s="226" t="s">
        <v>196</v>
      </c>
      <c r="D32" s="104">
        <v>2025</v>
      </c>
      <c r="E32" s="97"/>
      <c r="F32" s="104">
        <v>2025</v>
      </c>
      <c r="G32" s="99"/>
      <c r="H32" s="99"/>
      <c r="I32" s="100"/>
      <c r="J32" s="100"/>
      <c r="K32" s="99">
        <v>2.2748766699999998</v>
      </c>
      <c r="L32" s="100">
        <v>45727</v>
      </c>
      <c r="M32" s="99"/>
      <c r="N32" s="99">
        <v>2.2748766699999998</v>
      </c>
      <c r="O32" s="99"/>
      <c r="P32" s="99">
        <v>2.2748766699999998</v>
      </c>
      <c r="Q32" s="99"/>
      <c r="R32" s="99"/>
      <c r="S32" s="99"/>
      <c r="T32" s="99"/>
      <c r="U32" s="99"/>
      <c r="V32" s="99"/>
      <c r="W32" s="99"/>
      <c r="X32" s="99"/>
      <c r="Y32" s="99">
        <v>2.2748766699999998</v>
      </c>
      <c r="Z32" s="99"/>
      <c r="AA32" s="99"/>
      <c r="AB32" s="99"/>
      <c r="AC32" s="99"/>
      <c r="AD32" s="99"/>
      <c r="AE32" s="99">
        <f>Y32-AF32</f>
        <v>0.37914611166666656</v>
      </c>
      <c r="AF32" s="99">
        <f>Y32/1.2</f>
        <v>1.8957305583333333</v>
      </c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99"/>
      <c r="CC32" s="99"/>
      <c r="CD32" s="99"/>
      <c r="CE32" s="99"/>
      <c r="CF32" s="99"/>
      <c r="CG32" s="99"/>
      <c r="CH32" s="99"/>
      <c r="CI32" s="99">
        <f t="shared" si="9"/>
        <v>0</v>
      </c>
      <c r="CJ32" s="99">
        <f t="shared" si="10"/>
        <v>0</v>
      </c>
      <c r="CK32" s="99">
        <f>CN32+CQ32+CR32</f>
        <v>2.2748766699999998</v>
      </c>
      <c r="CL32" s="99"/>
      <c r="CM32" s="99"/>
      <c r="CN32" s="99"/>
      <c r="CO32" s="99"/>
      <c r="CP32" s="99"/>
      <c r="CQ32" s="99">
        <f t="shared" si="11"/>
        <v>0.37914611166666656</v>
      </c>
      <c r="CR32" s="99">
        <f t="shared" si="12"/>
        <v>1.8957305583333333</v>
      </c>
      <c r="CS32" s="101"/>
      <c r="CT32" s="105">
        <f t="shared" ref="CT32" si="22">M32-Q32-AG32</f>
        <v>0</v>
      </c>
      <c r="CU32" s="105">
        <f t="shared" si="0"/>
        <v>0</v>
      </c>
      <c r="CV32" s="105">
        <f t="shared" si="1"/>
        <v>0</v>
      </c>
      <c r="CW32" s="105"/>
      <c r="CX32" s="105"/>
      <c r="CY32" s="105"/>
      <c r="CZ32" s="105">
        <f t="shared" si="2"/>
        <v>0</v>
      </c>
      <c r="DA32" s="105">
        <f t="shared" si="3"/>
        <v>0</v>
      </c>
      <c r="DB32" s="105">
        <f t="shared" si="4"/>
        <v>0</v>
      </c>
      <c r="DC32" s="105">
        <f t="shared" si="5"/>
        <v>0</v>
      </c>
      <c r="DD32" s="105">
        <f t="shared" si="6"/>
        <v>0</v>
      </c>
      <c r="DE32" s="105">
        <f t="shared" si="7"/>
        <v>0</v>
      </c>
    </row>
    <row r="33" spans="1:311" s="102" customFormat="1" ht="37.5">
      <c r="A33" s="94" t="s">
        <v>53</v>
      </c>
      <c r="B33" s="113" t="s">
        <v>201</v>
      </c>
      <c r="C33" s="226"/>
      <c r="D33" s="104"/>
      <c r="E33" s="97"/>
      <c r="F33" s="104"/>
      <c r="G33" s="99"/>
      <c r="H33" s="99"/>
      <c r="I33" s="100"/>
      <c r="J33" s="100"/>
      <c r="K33" s="99"/>
      <c r="L33" s="100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9"/>
      <c r="BS33" s="99"/>
      <c r="BT33" s="99"/>
      <c r="BU33" s="99"/>
      <c r="BV33" s="99"/>
      <c r="BW33" s="99"/>
      <c r="BX33" s="99"/>
      <c r="BY33" s="99"/>
      <c r="BZ33" s="99"/>
      <c r="CA33" s="99"/>
      <c r="CB33" s="99"/>
      <c r="CC33" s="99"/>
      <c r="CD33" s="99"/>
      <c r="CE33" s="99"/>
      <c r="CF33" s="99"/>
      <c r="CG33" s="99"/>
      <c r="CH33" s="99"/>
      <c r="CI33" s="99">
        <f t="shared" si="9"/>
        <v>0</v>
      </c>
      <c r="CJ33" s="99">
        <f t="shared" si="10"/>
        <v>0</v>
      </c>
      <c r="CK33" s="99"/>
      <c r="CL33" s="99"/>
      <c r="CM33" s="99"/>
      <c r="CN33" s="99"/>
      <c r="CO33" s="99"/>
      <c r="CP33" s="99"/>
      <c r="CQ33" s="99">
        <f t="shared" si="11"/>
        <v>0</v>
      </c>
      <c r="CR33" s="99">
        <f t="shared" si="12"/>
        <v>0</v>
      </c>
      <c r="CS33" s="101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</row>
    <row r="34" spans="1:311" s="102" customFormat="1" ht="83.25" customHeight="1" thickBot="1">
      <c r="A34" s="103" t="s">
        <v>54</v>
      </c>
      <c r="B34" s="112" t="s">
        <v>55</v>
      </c>
      <c r="C34" s="96" t="s">
        <v>56</v>
      </c>
      <c r="D34" s="104">
        <v>2025</v>
      </c>
      <c r="E34" s="104">
        <v>2027</v>
      </c>
      <c r="F34" s="104">
        <v>2028</v>
      </c>
      <c r="G34" s="99"/>
      <c r="H34" s="99">
        <v>625.27</v>
      </c>
      <c r="I34" s="100">
        <v>45355</v>
      </c>
      <c r="J34" s="100"/>
      <c r="K34" s="99">
        <v>1272.7992047800001</v>
      </c>
      <c r="L34" s="100">
        <v>45727</v>
      </c>
      <c r="M34" s="99">
        <v>625.27</v>
      </c>
      <c r="N34" s="99">
        <v>1272.7992047800001</v>
      </c>
      <c r="O34" s="99">
        <v>625.27</v>
      </c>
      <c r="P34" s="99">
        <v>1272.7992047800001</v>
      </c>
      <c r="Q34" s="99">
        <v>206.74</v>
      </c>
      <c r="R34" s="99"/>
      <c r="S34" s="99"/>
      <c r="T34" s="99"/>
      <c r="U34" s="185"/>
      <c r="V34" s="99"/>
      <c r="W34" s="99">
        <f t="shared" ref="W34" si="23">Q34-X34</f>
        <v>34.456666666666649</v>
      </c>
      <c r="X34" s="99">
        <f t="shared" ref="X34" si="24">Q34/1.2</f>
        <v>172.28333333333336</v>
      </c>
      <c r="Y34" s="99">
        <v>148.78872208999999</v>
      </c>
      <c r="Z34" s="99"/>
      <c r="AA34" s="99"/>
      <c r="AB34" s="99"/>
      <c r="AC34" s="185"/>
      <c r="AD34" s="99"/>
      <c r="AE34" s="99">
        <f t="shared" ref="AE34" si="25">Y34-AF34</f>
        <v>24.798120348333327</v>
      </c>
      <c r="AF34" s="99">
        <f>Y34/1.2</f>
        <v>123.99060174166667</v>
      </c>
      <c r="AG34" s="99">
        <f>AJ34+AM34+AN34</f>
        <v>215.02865013521301</v>
      </c>
      <c r="AH34" s="99"/>
      <c r="AI34" s="99"/>
      <c r="AJ34" s="99">
        <v>0</v>
      </c>
      <c r="AK34" s="185">
        <v>0</v>
      </c>
      <c r="AL34" s="99"/>
      <c r="AM34" s="99">
        <v>35.838650135213001</v>
      </c>
      <c r="AN34" s="99">
        <f>179.19</f>
        <v>179.19</v>
      </c>
      <c r="AO34" s="99">
        <v>261.64302558999998</v>
      </c>
      <c r="AP34" s="99"/>
      <c r="AQ34" s="99"/>
      <c r="AR34" s="99">
        <v>0</v>
      </c>
      <c r="AS34" s="185">
        <v>0</v>
      </c>
      <c r="AT34" s="99"/>
      <c r="AU34" s="99">
        <f>AO34-AV34</f>
        <v>43.607170931666644</v>
      </c>
      <c r="AV34" s="99">
        <f>AO34/1.2</f>
        <v>218.03585465833334</v>
      </c>
      <c r="AW34" s="99">
        <v>203.5</v>
      </c>
      <c r="AX34" s="99"/>
      <c r="AY34" s="99"/>
      <c r="AZ34" s="99"/>
      <c r="BA34" s="185"/>
      <c r="BB34" s="99"/>
      <c r="BC34" s="99">
        <f>AW34-BD34</f>
        <v>33.916666666666657</v>
      </c>
      <c r="BD34" s="99">
        <f>AW34/1.2</f>
        <v>169.58333333333334</v>
      </c>
      <c r="BE34" s="99">
        <v>402.86175107000003</v>
      </c>
      <c r="BF34" s="99"/>
      <c r="BG34" s="99"/>
      <c r="BH34" s="99"/>
      <c r="BI34" s="185"/>
      <c r="BJ34" s="99"/>
      <c r="BK34" s="99">
        <f>BE34-BL34</f>
        <v>67.143625178333309</v>
      </c>
      <c r="BL34" s="99">
        <f>BE34/1.2</f>
        <v>335.71812589166672</v>
      </c>
      <c r="BM34" s="99"/>
      <c r="BN34" s="99"/>
      <c r="BO34" s="99"/>
      <c r="BP34" s="99"/>
      <c r="BQ34" s="99"/>
      <c r="BR34" s="99"/>
      <c r="BS34" s="99"/>
      <c r="BT34" s="99"/>
      <c r="BU34" s="99">
        <v>459.50570603</v>
      </c>
      <c r="BV34" s="99"/>
      <c r="BW34" s="99"/>
      <c r="BX34" s="99"/>
      <c r="BY34" s="99"/>
      <c r="BZ34" s="99"/>
      <c r="CA34" s="99">
        <f>BU34-CB34</f>
        <v>76.584284338333305</v>
      </c>
      <c r="CB34" s="99">
        <f>BU34/1.2</f>
        <v>382.92142169166669</v>
      </c>
      <c r="CC34" s="99">
        <f>CF34+CI34+CJ34</f>
        <v>625.26865013521308</v>
      </c>
      <c r="CD34" s="99"/>
      <c r="CE34" s="99"/>
      <c r="CF34" s="99">
        <v>0</v>
      </c>
      <c r="CG34" s="99">
        <v>0</v>
      </c>
      <c r="CH34" s="99">
        <v>0</v>
      </c>
      <c r="CI34" s="99">
        <f>W34+AM34+BC34</f>
        <v>104.21198346854631</v>
      </c>
      <c r="CJ34" s="99">
        <f>X34+AN34+BD34</f>
        <v>521.05666666666673</v>
      </c>
      <c r="CK34" s="99">
        <f>CN34+CQ34+CR34</f>
        <v>1272.7992047800001</v>
      </c>
      <c r="CL34" s="99"/>
      <c r="CM34" s="99"/>
      <c r="CN34" s="99">
        <f>CO34+CP34</f>
        <v>0</v>
      </c>
      <c r="CO34" s="99">
        <f t="shared" ref="CO34" si="26">U34+AK34</f>
        <v>0</v>
      </c>
      <c r="CP34" s="99">
        <f t="shared" ref="CP34" si="27">V34+AL34</f>
        <v>0</v>
      </c>
      <c r="CQ34" s="99">
        <f t="shared" si="11"/>
        <v>212.13320079666659</v>
      </c>
      <c r="CR34" s="99">
        <f t="shared" si="12"/>
        <v>1060.6660039833334</v>
      </c>
      <c r="CS34" s="101"/>
      <c r="CT34" s="105">
        <f>M34-Q34-AG34-AW34</f>
        <v>1.3498647869596425E-3</v>
      </c>
      <c r="CU34" s="105">
        <f t="shared" si="0"/>
        <v>0</v>
      </c>
      <c r="CV34" s="105">
        <f t="shared" si="1"/>
        <v>0</v>
      </c>
      <c r="CW34" s="105"/>
      <c r="CX34" s="105"/>
      <c r="CY34" s="105"/>
      <c r="CZ34" s="105"/>
      <c r="DA34" s="105"/>
      <c r="DB34" s="105"/>
      <c r="DC34" s="105">
        <f t="shared" si="5"/>
        <v>0</v>
      </c>
      <c r="DD34" s="105">
        <f t="shared" si="6"/>
        <v>0</v>
      </c>
      <c r="DE34" s="105">
        <f t="shared" si="7"/>
        <v>0</v>
      </c>
    </row>
    <row r="35" spans="1:311" s="102" customFormat="1" ht="16.5" thickBot="1">
      <c r="A35" s="115"/>
      <c r="B35" s="116" t="s">
        <v>57</v>
      </c>
      <c r="C35" s="117"/>
      <c r="D35" s="118"/>
      <c r="E35" s="118"/>
      <c r="F35" s="118"/>
      <c r="G35" s="119"/>
      <c r="H35" s="120">
        <f>SUM(H13:H34)</f>
        <v>810.01</v>
      </c>
      <c r="I35" s="120"/>
      <c r="J35" s="120"/>
      <c r="K35" s="120">
        <f>SUM(K13:K34)</f>
        <v>1590.1567986620003</v>
      </c>
      <c r="L35" s="120"/>
      <c r="M35" s="120">
        <f t="shared" ref="M35:AF35" si="28">SUM(M13:M34)</f>
        <v>810.0084780539911</v>
      </c>
      <c r="N35" s="120">
        <f t="shared" si="28"/>
        <v>1590.1567986620003</v>
      </c>
      <c r="O35" s="120">
        <f t="shared" si="28"/>
        <v>810.01335346999997</v>
      </c>
      <c r="P35" s="120">
        <f t="shared" si="28"/>
        <v>1590.1567986620003</v>
      </c>
      <c r="Q35" s="120">
        <f t="shared" si="28"/>
        <v>341.397492</v>
      </c>
      <c r="R35" s="120">
        <f t="shared" si="28"/>
        <v>0</v>
      </c>
      <c r="S35" s="120">
        <f t="shared" si="28"/>
        <v>0</v>
      </c>
      <c r="T35" s="120">
        <f t="shared" si="28"/>
        <v>0</v>
      </c>
      <c r="U35" s="120">
        <f t="shared" si="28"/>
        <v>0</v>
      </c>
      <c r="V35" s="120">
        <f t="shared" si="28"/>
        <v>0</v>
      </c>
      <c r="W35" s="120">
        <f t="shared" si="28"/>
        <v>56.896248666666644</v>
      </c>
      <c r="X35" s="120">
        <f t="shared" si="28"/>
        <v>284.50124333333338</v>
      </c>
      <c r="Y35" s="120">
        <f t="shared" si="28"/>
        <v>341.39804400000003</v>
      </c>
      <c r="Z35" s="120">
        <f t="shared" si="28"/>
        <v>0</v>
      </c>
      <c r="AA35" s="120">
        <f t="shared" si="28"/>
        <v>0</v>
      </c>
      <c r="AB35" s="120">
        <f t="shared" si="28"/>
        <v>0</v>
      </c>
      <c r="AC35" s="120">
        <f t="shared" si="28"/>
        <v>0</v>
      </c>
      <c r="AD35" s="120">
        <f t="shared" si="28"/>
        <v>0</v>
      </c>
      <c r="AE35" s="120">
        <f t="shared" si="28"/>
        <v>50.254013438333324</v>
      </c>
      <c r="AF35" s="120">
        <f t="shared" si="28"/>
        <v>291.14403056166668</v>
      </c>
      <c r="AG35" s="120">
        <v>265.11</v>
      </c>
      <c r="AH35" s="120">
        <f t="shared" ref="AH35:AM35" si="29">SUM(AH13:AH34)</f>
        <v>0</v>
      </c>
      <c r="AI35" s="120">
        <f t="shared" si="29"/>
        <v>0</v>
      </c>
      <c r="AJ35" s="120">
        <f t="shared" si="29"/>
        <v>0</v>
      </c>
      <c r="AK35" s="120">
        <f t="shared" si="29"/>
        <v>0</v>
      </c>
      <c r="AL35" s="120">
        <f t="shared" si="29"/>
        <v>0</v>
      </c>
      <c r="AM35" s="120">
        <f t="shared" si="29"/>
        <v>44.185875713546331</v>
      </c>
      <c r="AN35" s="120">
        <v>220.93</v>
      </c>
      <c r="AO35" s="120">
        <f t="shared" ref="AO35:BL35" si="30">SUM(AO13:AO34)</f>
        <v>373.83372540999994</v>
      </c>
      <c r="AP35" s="120">
        <f t="shared" si="30"/>
        <v>0</v>
      </c>
      <c r="AQ35" s="120">
        <f t="shared" si="30"/>
        <v>0</v>
      </c>
      <c r="AR35" s="120">
        <f t="shared" si="30"/>
        <v>0</v>
      </c>
      <c r="AS35" s="120">
        <f t="shared" si="30"/>
        <v>0</v>
      </c>
      <c r="AT35" s="120">
        <f t="shared" si="30"/>
        <v>0</v>
      </c>
      <c r="AU35" s="120">
        <f t="shared" si="30"/>
        <v>62.305620901666636</v>
      </c>
      <c r="AV35" s="120">
        <f t="shared" si="30"/>
        <v>311.52810450833334</v>
      </c>
      <c r="AW35" s="120">
        <f t="shared" si="30"/>
        <v>203.5</v>
      </c>
      <c r="AX35" s="120">
        <f t="shared" si="30"/>
        <v>0</v>
      </c>
      <c r="AY35" s="120">
        <f t="shared" si="30"/>
        <v>0</v>
      </c>
      <c r="AZ35" s="120">
        <f t="shared" si="30"/>
        <v>0</v>
      </c>
      <c r="BA35" s="120">
        <f t="shared" si="30"/>
        <v>0</v>
      </c>
      <c r="BB35" s="120">
        <f t="shared" si="30"/>
        <v>0</v>
      </c>
      <c r="BC35" s="120">
        <f t="shared" si="30"/>
        <v>33.916666666666657</v>
      </c>
      <c r="BD35" s="120">
        <f t="shared" si="30"/>
        <v>169.58333333333334</v>
      </c>
      <c r="BE35" s="120">
        <f t="shared" si="30"/>
        <v>415.42074774000002</v>
      </c>
      <c r="BF35" s="120">
        <f t="shared" si="30"/>
        <v>0</v>
      </c>
      <c r="BG35" s="120">
        <f t="shared" si="30"/>
        <v>0</v>
      </c>
      <c r="BH35" s="120">
        <f t="shared" si="30"/>
        <v>0</v>
      </c>
      <c r="BI35" s="207">
        <f t="shared" si="30"/>
        <v>0</v>
      </c>
      <c r="BJ35" s="208">
        <f t="shared" si="30"/>
        <v>0</v>
      </c>
      <c r="BK35" s="120">
        <f t="shared" si="30"/>
        <v>69.236791289999971</v>
      </c>
      <c r="BL35" s="120">
        <f t="shared" si="30"/>
        <v>346.18395645000004</v>
      </c>
      <c r="BM35" s="120"/>
      <c r="BN35" s="120"/>
      <c r="BO35" s="120"/>
      <c r="BP35" s="120"/>
      <c r="BQ35" s="120"/>
      <c r="BR35" s="120"/>
      <c r="BS35" s="120"/>
      <c r="BT35" s="120"/>
      <c r="BU35" s="120">
        <f>SUM(BU13:BU34)</f>
        <v>459.50570603</v>
      </c>
      <c r="BV35" s="120"/>
      <c r="BW35" s="120"/>
      <c r="BX35" s="120"/>
      <c r="BY35" s="120"/>
      <c r="BZ35" s="120"/>
      <c r="CA35" s="120">
        <f>SUM(CA13:CA34)</f>
        <v>76.584284338333305</v>
      </c>
      <c r="CB35" s="120">
        <f>SUM(CB13:CB34)</f>
        <v>382.92142169166669</v>
      </c>
      <c r="CC35" s="227">
        <f>SUM(CC14:CC34)</f>
        <v>810.00949560521303</v>
      </c>
      <c r="CD35" s="120">
        <f t="shared" ref="CD35:CJ35" si="31">SUM(CD13:CD34)</f>
        <v>0</v>
      </c>
      <c r="CE35" s="120">
        <f t="shared" si="31"/>
        <v>0</v>
      </c>
      <c r="CF35" s="120">
        <f t="shared" si="31"/>
        <v>0</v>
      </c>
      <c r="CG35" s="120">
        <f t="shared" si="31"/>
        <v>0</v>
      </c>
      <c r="CH35" s="120">
        <f t="shared" si="31"/>
        <v>0</v>
      </c>
      <c r="CI35" s="120">
        <f t="shared" si="31"/>
        <v>134.99879104687963</v>
      </c>
      <c r="CJ35" s="120">
        <f t="shared" si="31"/>
        <v>675.01070455833337</v>
      </c>
      <c r="CK35" s="120">
        <f>CQ35+CR35</f>
        <v>1590.1582231799998</v>
      </c>
      <c r="CL35" s="120"/>
      <c r="CM35" s="206"/>
      <c r="CN35" s="227">
        <f>SUM(CN13:CN34)</f>
        <v>0</v>
      </c>
      <c r="CO35" s="120">
        <f>SUM(CO13:CO34)</f>
        <v>0</v>
      </c>
      <c r="CP35" s="120">
        <f>SUM(CP13:CP34)</f>
        <v>0</v>
      </c>
      <c r="CQ35" s="120">
        <f>SUM(CQ13:CQ34)</f>
        <v>258.38070996833324</v>
      </c>
      <c r="CR35" s="206">
        <f>SUM(CR13:CR34)</f>
        <v>1331.7775132116667</v>
      </c>
      <c r="CS35" s="101"/>
      <c r="CT35" s="105">
        <f>M35-Q35-AG35-AW35</f>
        <v>9.8605399108464553E-4</v>
      </c>
      <c r="CU35" s="105">
        <f t="shared" si="0"/>
        <v>0</v>
      </c>
      <c r="CV35" s="105">
        <f t="shared" si="1"/>
        <v>0</v>
      </c>
      <c r="CW35" s="105"/>
      <c r="CX35" s="105"/>
      <c r="CY35" s="105"/>
      <c r="CZ35" s="105"/>
      <c r="DA35" s="105"/>
      <c r="DB35" s="105"/>
      <c r="DC35" s="105">
        <f t="shared" si="5"/>
        <v>-5.8757135463167742E-3</v>
      </c>
      <c r="DD35" s="105">
        <f t="shared" si="6"/>
        <v>0</v>
      </c>
      <c r="DE35" s="105">
        <f t="shared" si="7"/>
        <v>0</v>
      </c>
    </row>
    <row r="36" spans="1:311" s="106" customFormat="1" ht="18.75">
      <c r="A36" s="249"/>
      <c r="B36" s="249"/>
      <c r="C36" s="121"/>
      <c r="D36" s="121"/>
      <c r="E36" s="121"/>
      <c r="F36" s="121"/>
      <c r="G36" s="121"/>
      <c r="H36" s="122"/>
      <c r="I36" s="122"/>
      <c r="J36" s="122"/>
      <c r="K36" s="122"/>
      <c r="L36" s="122"/>
      <c r="M36" s="123"/>
      <c r="N36" s="123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  <c r="HS36" s="101"/>
      <c r="HT36" s="101"/>
      <c r="HU36" s="101"/>
      <c r="HV36" s="101"/>
      <c r="HW36" s="101"/>
      <c r="HX36" s="101"/>
      <c r="HY36" s="101"/>
      <c r="HZ36" s="101"/>
      <c r="IA36" s="101"/>
      <c r="IB36" s="101"/>
      <c r="IC36" s="101"/>
      <c r="ID36" s="101"/>
      <c r="IE36" s="101"/>
      <c r="IF36" s="101"/>
      <c r="IG36" s="101"/>
      <c r="IH36" s="101"/>
      <c r="II36" s="101"/>
      <c r="IJ36" s="101"/>
      <c r="IK36" s="101"/>
      <c r="IL36" s="101"/>
      <c r="IM36" s="101"/>
      <c r="IN36" s="101"/>
      <c r="IO36" s="101"/>
      <c r="IP36" s="101"/>
      <c r="IQ36" s="101"/>
      <c r="IR36" s="101"/>
      <c r="IS36" s="101"/>
      <c r="IT36" s="101"/>
      <c r="IU36" s="101"/>
      <c r="IV36" s="101"/>
      <c r="IW36" s="101"/>
      <c r="IX36" s="101"/>
      <c r="IY36" s="101"/>
      <c r="IZ36" s="101"/>
      <c r="JA36" s="101"/>
      <c r="JB36" s="101"/>
      <c r="JC36" s="101"/>
      <c r="JD36" s="101"/>
      <c r="JE36" s="101"/>
      <c r="JF36" s="101"/>
      <c r="JG36" s="101"/>
      <c r="JH36" s="101"/>
      <c r="JI36" s="101"/>
      <c r="JJ36" s="101"/>
      <c r="JK36" s="101"/>
      <c r="JL36" s="101"/>
      <c r="JM36" s="101"/>
      <c r="JN36" s="101"/>
      <c r="JO36" s="101"/>
      <c r="JP36" s="101"/>
      <c r="JQ36" s="101"/>
      <c r="JR36" s="101"/>
      <c r="JS36" s="101"/>
      <c r="JT36" s="101"/>
      <c r="JU36" s="101"/>
      <c r="JV36" s="101"/>
      <c r="JW36" s="101"/>
      <c r="JX36" s="101"/>
      <c r="JY36" s="101"/>
      <c r="JZ36" s="101"/>
      <c r="KA36" s="101"/>
      <c r="KB36" s="101"/>
      <c r="KC36" s="101"/>
      <c r="KD36" s="101"/>
      <c r="KE36" s="101"/>
      <c r="KF36" s="101"/>
      <c r="KG36" s="101"/>
      <c r="KH36" s="101"/>
      <c r="KI36" s="101"/>
      <c r="KJ36" s="101"/>
      <c r="KK36" s="101"/>
      <c r="KL36" s="101"/>
      <c r="KM36" s="101"/>
      <c r="KN36" s="101"/>
      <c r="KO36" s="101"/>
      <c r="KP36" s="101"/>
      <c r="KQ36" s="101"/>
      <c r="KR36" s="101"/>
      <c r="KS36" s="101"/>
      <c r="KT36" s="101"/>
      <c r="KU36" s="101"/>
      <c r="KV36" s="101"/>
      <c r="KW36" s="101"/>
      <c r="KX36" s="101"/>
      <c r="KY36" s="101"/>
    </row>
    <row r="37" spans="1:311" s="101" customFormat="1" ht="28.5" customHeight="1">
      <c r="A37" s="250"/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  <c r="AF37" s="250"/>
      <c r="AG37" s="250"/>
      <c r="AH37" s="250"/>
      <c r="AI37" s="250"/>
      <c r="AK37" s="124"/>
      <c r="AL37" s="124"/>
      <c r="AM37" s="124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</row>
    <row r="38" spans="1:311" s="7" customFormat="1" ht="23.25" customHeight="1">
      <c r="A38" s="20"/>
      <c r="B38" s="20"/>
      <c r="C38" s="20"/>
      <c r="D38" s="20"/>
      <c r="E38" s="20"/>
      <c r="F38" s="20"/>
      <c r="G38" s="20"/>
      <c r="H38" s="21"/>
      <c r="I38" s="22"/>
      <c r="J38" s="22"/>
      <c r="K38" s="22"/>
      <c r="L38" s="22"/>
      <c r="M38" s="21"/>
      <c r="N38" s="21"/>
      <c r="O38" s="22"/>
      <c r="P38" s="22"/>
      <c r="Q38" s="23"/>
      <c r="R38" s="24"/>
      <c r="S38" s="24"/>
      <c r="T38" s="23"/>
      <c r="U38" s="23"/>
      <c r="V38" s="23"/>
      <c r="W38" s="23"/>
      <c r="X38" s="24"/>
      <c r="Y38" s="24"/>
      <c r="Z38" s="24"/>
      <c r="AA38" s="24"/>
      <c r="AB38" s="24"/>
      <c r="AC38" s="24"/>
      <c r="AD38" s="24"/>
      <c r="AE38" s="24"/>
      <c r="AF38" s="24"/>
      <c r="AG38" s="23"/>
      <c r="AH38" s="24"/>
      <c r="AI38" s="24"/>
      <c r="AJ38" s="23"/>
      <c r="AK38" s="23"/>
      <c r="AL38" s="23"/>
      <c r="AM38" s="23"/>
      <c r="AO38" s="184"/>
      <c r="AP38" s="184"/>
      <c r="AQ38" s="184"/>
      <c r="AR38" s="184"/>
      <c r="AS38" s="184"/>
      <c r="AT38" s="184"/>
      <c r="AU38" s="184"/>
      <c r="AV38" s="184"/>
      <c r="AW38" s="165"/>
      <c r="AX38" s="165"/>
      <c r="AY38" s="165"/>
      <c r="AZ38" s="165"/>
      <c r="BA38" s="165"/>
      <c r="BB38" s="165"/>
      <c r="BC38" s="165"/>
      <c r="BD38" s="165"/>
      <c r="BE38" s="184"/>
      <c r="BF38" s="184"/>
      <c r="BG38" s="184"/>
      <c r="BH38" s="184"/>
      <c r="BI38" s="184"/>
      <c r="BJ38" s="184"/>
      <c r="BK38" s="184"/>
      <c r="BL38" s="213"/>
      <c r="BM38" s="213"/>
      <c r="BN38" s="213"/>
      <c r="BO38" s="213"/>
      <c r="BP38" s="213"/>
      <c r="BQ38" s="213"/>
      <c r="BR38" s="213"/>
      <c r="BS38" s="213"/>
      <c r="BT38" s="213"/>
      <c r="BU38" s="213"/>
      <c r="BV38" s="213"/>
      <c r="BW38" s="213"/>
      <c r="BX38" s="213"/>
      <c r="BY38" s="213"/>
      <c r="BZ38" s="213"/>
      <c r="CA38" s="213"/>
      <c r="CB38" s="213"/>
      <c r="CC38" s="184"/>
      <c r="CD38" s="184"/>
      <c r="CE38" s="184"/>
      <c r="CF38" s="184"/>
      <c r="CG38" s="184"/>
      <c r="CH38" s="184"/>
      <c r="CI38" s="184"/>
      <c r="CJ38" s="184"/>
      <c r="CN38" s="18"/>
      <c r="CO38" s="18"/>
    </row>
    <row r="39" spans="1:311" s="7" customFormat="1" ht="16.5" customHeight="1">
      <c r="C39" s="20"/>
      <c r="F39" s="184"/>
      <c r="H39" s="25"/>
      <c r="J39" s="184"/>
      <c r="K39" s="184"/>
      <c r="L39" s="184"/>
      <c r="M39" s="25"/>
      <c r="N39" s="25"/>
      <c r="P39" s="184"/>
      <c r="Q39" s="25"/>
      <c r="T39" s="18"/>
      <c r="U39" s="26"/>
      <c r="V39" s="232"/>
      <c r="W39" s="19"/>
      <c r="X39" s="233"/>
      <c r="Y39" s="233"/>
      <c r="Z39" s="184"/>
      <c r="AA39" s="184"/>
      <c r="AB39" s="184"/>
      <c r="AC39" s="184"/>
      <c r="AD39" s="184"/>
      <c r="AE39" s="184"/>
      <c r="AF39" s="184"/>
      <c r="AG39" s="25"/>
      <c r="AK39" s="19"/>
      <c r="AL39" s="19"/>
      <c r="AM39" s="19"/>
      <c r="AO39" s="184"/>
      <c r="AP39" s="184"/>
      <c r="AQ39" s="184"/>
      <c r="AR39" s="184"/>
      <c r="AS39" s="184"/>
      <c r="AT39" s="184"/>
      <c r="AU39" s="184"/>
      <c r="AV39" s="184"/>
      <c r="AW39" s="165"/>
      <c r="AX39" s="165"/>
      <c r="AY39" s="165"/>
      <c r="AZ39" s="165"/>
      <c r="BA39" s="165"/>
      <c r="BB39" s="165"/>
      <c r="BC39" s="165"/>
      <c r="BD39" s="165"/>
      <c r="BE39" s="184"/>
      <c r="BF39" s="184"/>
      <c r="BG39" s="184"/>
      <c r="BH39" s="184"/>
      <c r="BI39" s="184"/>
      <c r="BJ39" s="184"/>
      <c r="BK39" s="184"/>
      <c r="BL39" s="213"/>
      <c r="BM39" s="213"/>
      <c r="BN39" s="213"/>
      <c r="BO39" s="213"/>
      <c r="BP39" s="213"/>
      <c r="BQ39" s="213"/>
      <c r="BR39" s="213"/>
      <c r="BS39" s="213"/>
      <c r="BT39" s="213"/>
      <c r="BU39" s="213"/>
      <c r="BV39" s="213"/>
      <c r="BW39" s="213"/>
      <c r="BX39" s="213"/>
      <c r="BY39" s="213"/>
      <c r="BZ39" s="213"/>
      <c r="CA39" s="213"/>
      <c r="CB39" s="213"/>
      <c r="CC39" s="184"/>
      <c r="CD39" s="184"/>
      <c r="CE39" s="184"/>
      <c r="CF39" s="184"/>
      <c r="CG39" s="184"/>
      <c r="CH39" s="184"/>
      <c r="CI39" s="184"/>
      <c r="CJ39" s="184"/>
      <c r="CK39" s="18"/>
      <c r="CN39" s="25"/>
    </row>
    <row r="40" spans="1:311" s="7" customFormat="1">
      <c r="C40" s="20"/>
      <c r="F40" s="184"/>
      <c r="H40" s="25"/>
      <c r="J40" s="184"/>
      <c r="K40" s="184"/>
      <c r="L40" s="184"/>
      <c r="M40" s="25"/>
      <c r="N40" s="25"/>
      <c r="P40" s="184"/>
      <c r="Q40" s="25"/>
      <c r="U40" s="18"/>
      <c r="Y40" s="184"/>
      <c r="Z40" s="184"/>
      <c r="AA40" s="184"/>
      <c r="AB40" s="184"/>
      <c r="AC40" s="184"/>
      <c r="AD40" s="184"/>
      <c r="AE40" s="184"/>
      <c r="AF40" s="184"/>
      <c r="AG40" s="25"/>
      <c r="AK40" s="18"/>
      <c r="AL40" s="18"/>
      <c r="AO40" s="184"/>
      <c r="AP40" s="184"/>
      <c r="AQ40" s="184"/>
      <c r="AR40" s="184"/>
      <c r="AS40" s="184"/>
      <c r="AT40" s="184"/>
      <c r="AU40" s="184"/>
      <c r="AV40" s="184"/>
      <c r="AW40" s="165"/>
      <c r="AX40" s="165"/>
      <c r="AY40" s="165"/>
      <c r="AZ40" s="165"/>
      <c r="BA40" s="165"/>
      <c r="BB40" s="165"/>
      <c r="BC40" s="165"/>
      <c r="BD40" s="165"/>
      <c r="BE40" s="184"/>
      <c r="BF40" s="184"/>
      <c r="BG40" s="184"/>
      <c r="BH40" s="184"/>
      <c r="BI40" s="184"/>
      <c r="BJ40" s="184"/>
      <c r="BK40" s="184"/>
      <c r="BL40" s="213"/>
      <c r="BM40" s="213"/>
      <c r="BN40" s="213"/>
      <c r="BO40" s="213"/>
      <c r="BP40" s="213"/>
      <c r="BQ40" s="213"/>
      <c r="BR40" s="213"/>
      <c r="BS40" s="213"/>
      <c r="BT40" s="213"/>
      <c r="BU40" s="213"/>
      <c r="BV40" s="213"/>
      <c r="BW40" s="213"/>
      <c r="BX40" s="213"/>
      <c r="BY40" s="213"/>
      <c r="BZ40" s="213"/>
      <c r="CA40" s="213"/>
      <c r="CB40" s="213"/>
      <c r="CC40" s="184"/>
      <c r="CD40" s="184"/>
      <c r="CE40" s="184"/>
      <c r="CF40" s="184"/>
      <c r="CG40" s="184"/>
      <c r="CH40" s="184"/>
      <c r="CI40" s="184"/>
      <c r="CJ40" s="184"/>
      <c r="CN40" s="25"/>
    </row>
    <row r="41" spans="1:311" ht="18" customHeight="1">
      <c r="B41" s="20"/>
      <c r="C41" s="20"/>
      <c r="D41" s="20"/>
      <c r="E41" s="20"/>
      <c r="F41" s="20"/>
      <c r="G41" s="20"/>
      <c r="H41" s="27"/>
      <c r="I41" s="28"/>
      <c r="J41" s="28"/>
      <c r="K41" s="28"/>
      <c r="L41" s="28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</row>
    <row r="42" spans="1:311" s="7" customFormat="1" ht="18" customHeight="1">
      <c r="A42" s="20"/>
      <c r="B42" s="20"/>
      <c r="C42" s="20"/>
      <c r="D42" s="20"/>
      <c r="E42" s="20"/>
      <c r="F42" s="20"/>
      <c r="G42" s="20"/>
      <c r="H42" s="29"/>
      <c r="I42" s="20"/>
      <c r="J42" s="20"/>
      <c r="K42" s="20"/>
      <c r="L42" s="20"/>
      <c r="M42" s="20"/>
      <c r="N42" s="20"/>
      <c r="P42" s="184"/>
      <c r="U42" s="18"/>
      <c r="Y42" s="184"/>
      <c r="Z42" s="184"/>
      <c r="AA42" s="184"/>
      <c r="AB42" s="184"/>
      <c r="AC42" s="184"/>
      <c r="AD42" s="184"/>
      <c r="AE42" s="184"/>
      <c r="AF42" s="184"/>
      <c r="AK42" s="18"/>
      <c r="AO42" s="184"/>
      <c r="AP42" s="184"/>
      <c r="AQ42" s="184"/>
      <c r="AR42" s="184"/>
      <c r="AS42" s="184"/>
      <c r="AT42" s="184"/>
      <c r="AU42" s="184"/>
      <c r="AV42" s="184"/>
      <c r="AW42" s="165"/>
      <c r="AX42" s="165"/>
      <c r="AY42" s="165"/>
      <c r="AZ42" s="165"/>
      <c r="BA42" s="165"/>
      <c r="BB42" s="165"/>
      <c r="BC42" s="165"/>
      <c r="BD42" s="165"/>
      <c r="BE42" s="184"/>
      <c r="BF42" s="184"/>
      <c r="BG42" s="184"/>
      <c r="BH42" s="184"/>
      <c r="BI42" s="184"/>
      <c r="BJ42" s="184"/>
      <c r="BK42" s="184"/>
      <c r="BL42" s="213"/>
      <c r="BM42" s="213"/>
      <c r="BN42" s="213"/>
      <c r="BO42" s="213"/>
      <c r="BP42" s="213"/>
      <c r="BQ42" s="213"/>
      <c r="BR42" s="213"/>
      <c r="BS42" s="213"/>
      <c r="BT42" s="213"/>
      <c r="BU42" s="213"/>
      <c r="BV42" s="213"/>
      <c r="BW42" s="213"/>
      <c r="BX42" s="213"/>
      <c r="BY42" s="213"/>
      <c r="BZ42" s="213"/>
      <c r="CA42" s="213"/>
      <c r="CB42" s="213"/>
      <c r="CC42" s="184"/>
      <c r="CD42" s="184"/>
      <c r="CE42" s="184"/>
      <c r="CF42" s="184"/>
      <c r="CG42" s="184"/>
      <c r="CH42" s="184"/>
      <c r="CI42" s="184"/>
      <c r="CJ42" s="184"/>
    </row>
    <row r="43" spans="1:311" s="7" customFormat="1">
      <c r="C43" s="20"/>
      <c r="F43" s="184"/>
      <c r="H43" s="30"/>
      <c r="J43" s="184"/>
      <c r="K43" s="184"/>
      <c r="L43" s="184"/>
      <c r="N43" s="184"/>
      <c r="P43" s="184"/>
      <c r="U43" s="15"/>
      <c r="Y43" s="184"/>
      <c r="Z43" s="184"/>
      <c r="AA43" s="184"/>
      <c r="AB43" s="184"/>
      <c r="AC43" s="184"/>
      <c r="AD43" s="184"/>
      <c r="AE43" s="184"/>
      <c r="AF43" s="184"/>
      <c r="AO43" s="184"/>
      <c r="AP43" s="184"/>
      <c r="AQ43" s="184"/>
      <c r="AR43" s="184"/>
      <c r="AS43" s="184"/>
      <c r="AT43" s="184"/>
      <c r="AU43" s="184"/>
      <c r="AV43" s="184"/>
      <c r="AW43" s="165"/>
      <c r="AX43" s="165"/>
      <c r="AY43" s="165"/>
      <c r="AZ43" s="165"/>
      <c r="BA43" s="165"/>
      <c r="BB43" s="165"/>
      <c r="BC43" s="165"/>
      <c r="BD43" s="165"/>
      <c r="BE43" s="184"/>
      <c r="BF43" s="184"/>
      <c r="BG43" s="184"/>
      <c r="BH43" s="184"/>
      <c r="BI43" s="184"/>
      <c r="BJ43" s="184"/>
      <c r="BK43" s="184"/>
      <c r="BL43" s="213"/>
      <c r="BM43" s="213"/>
      <c r="BN43" s="213"/>
      <c r="BO43" s="213"/>
      <c r="BP43" s="213"/>
      <c r="BQ43" s="213"/>
      <c r="BR43" s="213"/>
      <c r="BS43" s="213"/>
      <c r="BT43" s="213"/>
      <c r="BU43" s="213"/>
      <c r="BV43" s="213"/>
      <c r="BW43" s="213"/>
      <c r="BX43" s="213"/>
      <c r="BY43" s="213"/>
      <c r="BZ43" s="213"/>
      <c r="CA43" s="213"/>
      <c r="CB43" s="213"/>
      <c r="CC43" s="184"/>
      <c r="CD43" s="184"/>
      <c r="CE43" s="184"/>
      <c r="CF43" s="184"/>
      <c r="CG43" s="184"/>
      <c r="CH43" s="184"/>
      <c r="CI43" s="184"/>
      <c r="CJ43" s="184"/>
    </row>
    <row r="44" spans="1:311">
      <c r="B44" s="20"/>
      <c r="C44" s="20"/>
      <c r="D44" s="20"/>
      <c r="E44" s="20"/>
      <c r="F44" s="20"/>
      <c r="G44" s="20"/>
      <c r="H44" s="29"/>
      <c r="I44" s="20"/>
      <c r="J44" s="20"/>
      <c r="K44" s="20"/>
      <c r="L44" s="20"/>
      <c r="M44" s="20"/>
      <c r="N44" s="20"/>
      <c r="U44" s="7"/>
    </row>
    <row r="45" spans="1:311">
      <c r="B45" s="20"/>
      <c r="C45" s="20"/>
      <c r="D45" s="20"/>
      <c r="E45" s="20"/>
      <c r="F45" s="20"/>
      <c r="G45" s="20"/>
      <c r="H45" s="29"/>
      <c r="I45" s="20"/>
      <c r="J45" s="20"/>
      <c r="K45" s="20"/>
      <c r="L45" s="20"/>
      <c r="M45" s="20"/>
      <c r="N45" s="20"/>
    </row>
    <row r="46" spans="1:311">
      <c r="B46" s="20"/>
      <c r="C46" s="20"/>
      <c r="D46" s="20"/>
      <c r="E46" s="20"/>
      <c r="F46" s="20"/>
      <c r="G46" s="20"/>
      <c r="H46" s="31"/>
      <c r="I46" s="20"/>
      <c r="J46" s="20"/>
      <c r="K46" s="20"/>
      <c r="L46" s="20"/>
      <c r="M46" s="20"/>
      <c r="N46" s="20"/>
      <c r="U46" s="32"/>
    </row>
    <row r="47" spans="1:311">
      <c r="H47" s="30"/>
    </row>
    <row r="48" spans="1:311">
      <c r="H48" s="14"/>
    </row>
    <row r="49" spans="2:17" ht="15.75" customHeight="1"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173"/>
    </row>
    <row r="51" spans="2:17">
      <c r="Q51" s="33"/>
    </row>
  </sheetData>
  <mergeCells count="28">
    <mergeCell ref="BU10:CB10"/>
    <mergeCell ref="BM10:BT10"/>
    <mergeCell ref="A3:X3"/>
    <mergeCell ref="A4:X4"/>
    <mergeCell ref="A6:X6"/>
    <mergeCell ref="A7:X7"/>
    <mergeCell ref="A9:A11"/>
    <mergeCell ref="B9:B11"/>
    <mergeCell ref="C9:C11"/>
    <mergeCell ref="D9:D11"/>
    <mergeCell ref="Q9:CR9"/>
    <mergeCell ref="G10:I10"/>
    <mergeCell ref="Q10:X10"/>
    <mergeCell ref="CC10:CJ10"/>
    <mergeCell ref="CK10:CR10"/>
    <mergeCell ref="BE10:BL10"/>
    <mergeCell ref="B49:M49"/>
    <mergeCell ref="AW10:BD10"/>
    <mergeCell ref="E9:F10"/>
    <mergeCell ref="J10:L10"/>
    <mergeCell ref="G9:L9"/>
    <mergeCell ref="M9:N10"/>
    <mergeCell ref="O9:P10"/>
    <mergeCell ref="Y10:AF10"/>
    <mergeCell ref="AO10:AV10"/>
    <mergeCell ref="AG10:AN10"/>
    <mergeCell ref="A36:B36"/>
    <mergeCell ref="A37:AI37"/>
  </mergeCells>
  <dataValidations count="1">
    <dataValidation type="textLength" operator="lessThanOrEqual" allowBlank="1" showErrorMessage="1" errorTitle="Ошибка" error="Допускается ввод не более 900 символов!" sqref="H13 AS34 AK19 U21:U22 K32:K33 H20:H21 U24:U31 H32:H33 U34 BA21:BA31 BI34 K21 AC15:AC17 AC19 AC21:AC22 AS23 AC24:AC31 AC34 U15:U17 U19 AK21:AK23 AK34 BA34 Y21 N32:N33 P32:P33 P21 Y32:Y33 AK15:AK17 BA15:BA17 BA19 M21:N21">
      <formula1>900</formula1>
      <formula2>0</formula2>
    </dataValidation>
  </dataValidations>
  <pageMargins left="0.25" right="0.25" top="0.75" bottom="0.75" header="0.51180555555555496" footer="0.51180555555555496"/>
  <pageSetup paperSize="9" scale="1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J86"/>
  <sheetViews>
    <sheetView topLeftCell="A7" zoomScale="78" zoomScaleNormal="78" zoomScaleSheetLayoutView="91" zoomScalePageLayoutView="55" workbookViewId="0">
      <pane xSplit="2" topLeftCell="C1" activePane="topRight" state="frozen"/>
      <selection pane="topRight" activeCell="Q29" sqref="Q29"/>
    </sheetView>
  </sheetViews>
  <sheetFormatPr defaultColWidth="9" defaultRowHeight="15.75"/>
  <cols>
    <col min="1" max="1" width="12.28515625" style="7" customWidth="1"/>
    <col min="2" max="2" width="93.85546875" style="7" customWidth="1"/>
    <col min="3" max="3" width="15" style="7" customWidth="1"/>
    <col min="4" max="4" width="11.28515625" style="7" customWidth="1"/>
    <col min="5" max="5" width="14.7109375" style="7" customWidth="1"/>
    <col min="6" max="6" width="14.7109375" style="184" customWidth="1"/>
    <col min="7" max="7" width="19.28515625" style="7" customWidth="1"/>
    <col min="8" max="11" width="15.28515625" style="184" customWidth="1"/>
    <col min="12" max="14" width="14.7109375" style="7" customWidth="1"/>
    <col min="15" max="16" width="14.7109375" style="184" customWidth="1"/>
    <col min="17" max="18" width="14.7109375" style="7" customWidth="1"/>
    <col min="19" max="19" width="17.7109375" style="184" customWidth="1"/>
    <col min="20" max="20" width="14.7109375" style="7" customWidth="1"/>
    <col min="21" max="21" width="14.7109375" style="184" customWidth="1"/>
    <col min="22" max="22" width="14.7109375" style="7" customWidth="1"/>
    <col min="23" max="23" width="14.7109375" style="184" customWidth="1"/>
    <col min="24" max="24" width="14.7109375" style="165" customWidth="1"/>
    <col min="25" max="26" width="14.7109375" style="224" customWidth="1"/>
    <col min="27" max="27" width="14.7109375" style="184" customWidth="1"/>
    <col min="28" max="28" width="19.140625" style="7" customWidth="1"/>
    <col min="29" max="29" width="9.7109375" style="7" customWidth="1"/>
    <col min="30" max="30" width="11.140625" style="7" customWidth="1"/>
    <col min="31" max="31" width="13.7109375" style="7" customWidth="1"/>
    <col min="32" max="32" width="6.7109375" style="7" customWidth="1"/>
    <col min="33" max="33" width="9.42578125" style="7" customWidth="1"/>
    <col min="34" max="34" width="6.28515625" style="7" customWidth="1"/>
    <col min="35" max="35" width="8.28515625" style="7" customWidth="1"/>
    <col min="36" max="36" width="11.28515625" style="7" customWidth="1"/>
    <col min="37" max="37" width="8.7109375" style="7" customWidth="1"/>
    <col min="38" max="38" width="7.5703125" style="7" customWidth="1"/>
    <col min="39" max="39" width="18" style="7" customWidth="1"/>
    <col min="40" max="40" width="6.7109375" style="7" customWidth="1"/>
    <col min="41" max="41" width="7.5703125" style="7" customWidth="1"/>
    <col min="42" max="42" width="10.5703125" style="7" customWidth="1"/>
    <col min="43" max="43" width="8.28515625" style="7" customWidth="1"/>
    <col min="44" max="50" width="8.140625" style="7" customWidth="1"/>
    <col min="51" max="51" width="9.7109375" style="7" customWidth="1"/>
    <col min="52" max="52" width="6.7109375" style="7" customWidth="1"/>
    <col min="53" max="53" width="7.7109375" style="7" customWidth="1"/>
    <col min="54" max="54" width="10.7109375" style="7" customWidth="1"/>
    <col min="55" max="55" width="7.5703125" style="7" customWidth="1"/>
    <col min="56" max="56" width="8.7109375" style="7" customWidth="1"/>
    <col min="57" max="270" width="9" style="7"/>
  </cols>
  <sheetData>
    <row r="1" spans="1:270">
      <c r="AB1" s="34" t="s">
        <v>58</v>
      </c>
    </row>
    <row r="2" spans="1:270" ht="18.75">
      <c r="AB2" s="10"/>
      <c r="AM2" s="35"/>
    </row>
    <row r="3" spans="1:270" ht="18.75">
      <c r="A3" s="266" t="s">
        <v>1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</row>
    <row r="4" spans="1:270" ht="18.75">
      <c r="A4" s="266" t="s">
        <v>59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</row>
    <row r="5" spans="1:270" ht="18.75">
      <c r="A5" s="1"/>
      <c r="B5" s="1"/>
      <c r="C5" s="1"/>
      <c r="D5" s="1"/>
      <c r="E5" s="1"/>
      <c r="F5" s="177"/>
      <c r="G5" s="1"/>
      <c r="H5" s="177"/>
      <c r="I5" s="177"/>
      <c r="J5" s="177"/>
      <c r="K5" s="177"/>
      <c r="L5" s="1"/>
      <c r="M5" s="1"/>
      <c r="N5" s="1"/>
      <c r="O5" s="177"/>
      <c r="P5" s="177"/>
      <c r="Q5" s="1"/>
      <c r="R5" s="1"/>
      <c r="S5" s="177"/>
      <c r="T5" s="1"/>
      <c r="U5" s="177"/>
      <c r="V5" s="1"/>
      <c r="W5" s="177"/>
      <c r="X5" s="160"/>
      <c r="Y5" s="217"/>
      <c r="Z5" s="217"/>
      <c r="AA5" s="177"/>
      <c r="AB5" s="1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</row>
    <row r="6" spans="1:270" ht="18.75">
      <c r="A6" s="267" t="str">
        <f>прил.1!A6</f>
        <v>ООО «Энергосбыт Запорожье»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</row>
    <row r="7" spans="1:270">
      <c r="A7" s="253" t="s">
        <v>4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</row>
    <row r="8" spans="1:270" ht="15.75" customHeight="1" thickBot="1">
      <c r="A8" s="268"/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</row>
    <row r="9" spans="1:270" ht="82.5" customHeight="1" thickBot="1">
      <c r="A9" s="254" t="s">
        <v>5</v>
      </c>
      <c r="B9" s="255" t="s">
        <v>60</v>
      </c>
      <c r="C9" s="255" t="s">
        <v>61</v>
      </c>
      <c r="D9" s="256" t="s">
        <v>7</v>
      </c>
      <c r="E9" s="242" t="s">
        <v>62</v>
      </c>
      <c r="F9" s="243"/>
      <c r="G9" s="242" t="s">
        <v>63</v>
      </c>
      <c r="H9" s="243"/>
      <c r="I9" s="246" t="s">
        <v>64</v>
      </c>
      <c r="J9" s="247"/>
      <c r="K9" s="247"/>
      <c r="L9" s="247"/>
      <c r="M9" s="247"/>
      <c r="N9" s="248"/>
      <c r="O9" s="246" t="s">
        <v>65</v>
      </c>
      <c r="P9" s="247"/>
      <c r="Q9" s="247"/>
      <c r="R9" s="248"/>
      <c r="S9" s="247"/>
      <c r="T9" s="247"/>
      <c r="U9" s="247"/>
      <c r="V9" s="247"/>
      <c r="W9" s="247"/>
      <c r="X9" s="247"/>
      <c r="Y9" s="247"/>
      <c r="Z9" s="247"/>
      <c r="AA9" s="247"/>
      <c r="AB9" s="260"/>
    </row>
    <row r="10" spans="1:270" ht="40.5" customHeight="1" thickBot="1">
      <c r="A10" s="254"/>
      <c r="B10" s="255"/>
      <c r="C10" s="255"/>
      <c r="D10" s="256"/>
      <c r="E10" s="244"/>
      <c r="F10" s="245"/>
      <c r="G10" s="244"/>
      <c r="H10" s="245"/>
      <c r="I10" s="263" t="s">
        <v>12</v>
      </c>
      <c r="J10" s="263"/>
      <c r="K10" s="263"/>
      <c r="L10" s="263" t="s">
        <v>163</v>
      </c>
      <c r="M10" s="263"/>
      <c r="N10" s="263"/>
      <c r="O10" s="241" t="s">
        <v>202</v>
      </c>
      <c r="P10" s="241"/>
      <c r="Q10" s="241" t="s">
        <v>209</v>
      </c>
      <c r="R10" s="241"/>
      <c r="S10" s="264" t="s">
        <v>66</v>
      </c>
      <c r="T10" s="265"/>
      <c r="U10" s="264" t="s">
        <v>67</v>
      </c>
      <c r="V10" s="265"/>
      <c r="W10" s="264" t="s">
        <v>153</v>
      </c>
      <c r="X10" s="265"/>
      <c r="Y10" s="264" t="s">
        <v>204</v>
      </c>
      <c r="Z10" s="265"/>
      <c r="AA10" s="264" t="s">
        <v>77</v>
      </c>
      <c r="AB10" s="265"/>
    </row>
    <row r="11" spans="1:270" ht="97.5">
      <c r="A11" s="254"/>
      <c r="B11" s="255"/>
      <c r="C11" s="255"/>
      <c r="D11" s="256"/>
      <c r="E11" s="37" t="s">
        <v>12</v>
      </c>
      <c r="F11" s="37" t="s">
        <v>163</v>
      </c>
      <c r="G11" s="37" t="s">
        <v>16</v>
      </c>
      <c r="H11" s="37" t="s">
        <v>163</v>
      </c>
      <c r="I11" s="16" t="s">
        <v>68</v>
      </c>
      <c r="J11" s="38" t="s">
        <v>69</v>
      </c>
      <c r="K11" s="38" t="s">
        <v>70</v>
      </c>
      <c r="L11" s="16" t="s">
        <v>68</v>
      </c>
      <c r="M11" s="38" t="s">
        <v>69</v>
      </c>
      <c r="N11" s="38" t="s">
        <v>70</v>
      </c>
      <c r="O11" s="16" t="s">
        <v>71</v>
      </c>
      <c r="P11" s="16" t="s">
        <v>72</v>
      </c>
      <c r="Q11" s="16" t="s">
        <v>71</v>
      </c>
      <c r="R11" s="16" t="s">
        <v>72</v>
      </c>
      <c r="S11" s="172" t="s">
        <v>12</v>
      </c>
      <c r="T11" s="214" t="s">
        <v>163</v>
      </c>
      <c r="U11" s="172" t="s">
        <v>12</v>
      </c>
      <c r="V11" s="214" t="s">
        <v>163</v>
      </c>
      <c r="W11" s="172" t="s">
        <v>12</v>
      </c>
      <c r="X11" s="214" t="s">
        <v>163</v>
      </c>
      <c r="Y11" s="214" t="s">
        <v>12</v>
      </c>
      <c r="Z11" s="214" t="s">
        <v>163</v>
      </c>
      <c r="AA11" s="172" t="s">
        <v>12</v>
      </c>
      <c r="AB11" s="214" t="s">
        <v>163</v>
      </c>
    </row>
    <row r="12" spans="1:270" ht="19.5" customHeight="1">
      <c r="A12" s="17">
        <v>1</v>
      </c>
      <c r="B12" s="3">
        <v>2</v>
      </c>
      <c r="C12" s="3">
        <v>3</v>
      </c>
      <c r="D12" s="3">
        <v>4</v>
      </c>
      <c r="E12" s="3">
        <v>5</v>
      </c>
      <c r="F12" s="172">
        <v>6</v>
      </c>
      <c r="G12" s="172">
        <v>7</v>
      </c>
      <c r="H12" s="172">
        <v>8</v>
      </c>
      <c r="I12" s="172">
        <v>9</v>
      </c>
      <c r="J12" s="172">
        <v>10</v>
      </c>
      <c r="K12" s="172">
        <v>11</v>
      </c>
      <c r="L12" s="172">
        <v>12</v>
      </c>
      <c r="M12" s="172">
        <v>13</v>
      </c>
      <c r="N12" s="172">
        <v>14</v>
      </c>
      <c r="O12" s="172">
        <v>15</v>
      </c>
      <c r="P12" s="172">
        <v>16</v>
      </c>
      <c r="Q12" s="172">
        <v>17</v>
      </c>
      <c r="R12" s="172">
        <v>18</v>
      </c>
      <c r="S12" s="172">
        <v>21</v>
      </c>
      <c r="T12" s="172">
        <v>22</v>
      </c>
      <c r="U12" s="172">
        <v>23</v>
      </c>
      <c r="V12" s="172">
        <v>24</v>
      </c>
      <c r="W12" s="172">
        <v>25</v>
      </c>
      <c r="X12" s="172">
        <v>26</v>
      </c>
      <c r="Y12" s="214">
        <v>27</v>
      </c>
      <c r="Z12" s="214">
        <v>28</v>
      </c>
      <c r="AA12" s="172">
        <v>29</v>
      </c>
      <c r="AB12" s="172">
        <v>30</v>
      </c>
    </row>
    <row r="13" spans="1:270" s="106" customFormat="1" ht="16.5">
      <c r="A13" s="125" t="str">
        <f>прил.1!A13</f>
        <v>1.</v>
      </c>
      <c r="B13" s="126" t="s">
        <v>29</v>
      </c>
      <c r="C13" s="127"/>
      <c r="D13" s="104"/>
      <c r="E13" s="104"/>
      <c r="F13" s="104"/>
      <c r="G13" s="128"/>
      <c r="H13" s="128"/>
      <c r="I13" s="128"/>
      <c r="J13" s="128"/>
      <c r="K13" s="128"/>
      <c r="L13" s="128"/>
      <c r="M13" s="128"/>
      <c r="N13" s="129"/>
      <c r="O13" s="129"/>
      <c r="P13" s="129"/>
      <c r="Q13" s="129"/>
      <c r="R13" s="99"/>
      <c r="S13" s="130"/>
      <c r="T13" s="129"/>
      <c r="U13" s="129"/>
      <c r="V13" s="129"/>
      <c r="W13" s="129"/>
      <c r="X13" s="129"/>
      <c r="Y13" s="196"/>
      <c r="Z13" s="196"/>
      <c r="AA13" s="196"/>
      <c r="AB13" s="131"/>
      <c r="AC13" s="132"/>
      <c r="AD13" s="132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  <c r="IF13" s="101"/>
      <c r="IG13" s="101"/>
      <c r="IH13" s="101"/>
      <c r="II13" s="101"/>
      <c r="IJ13" s="101"/>
      <c r="IK13" s="101"/>
      <c r="IL13" s="101"/>
      <c r="IM13" s="101"/>
      <c r="IN13" s="101"/>
      <c r="IO13" s="101"/>
      <c r="IP13" s="101"/>
      <c r="IQ13" s="101"/>
      <c r="IR13" s="101"/>
      <c r="IS13" s="101"/>
      <c r="IT13" s="101"/>
      <c r="IU13" s="101"/>
      <c r="IV13" s="101"/>
      <c r="IW13" s="101"/>
      <c r="IX13" s="101"/>
      <c r="IY13" s="101"/>
      <c r="IZ13" s="101"/>
      <c r="JA13" s="101"/>
      <c r="JB13" s="101"/>
      <c r="JC13" s="101"/>
      <c r="JD13" s="101"/>
      <c r="JE13" s="101"/>
      <c r="JF13" s="101"/>
      <c r="JG13" s="101"/>
      <c r="JH13" s="101"/>
      <c r="JI13" s="101"/>
      <c r="JJ13" s="101"/>
    </row>
    <row r="14" spans="1:270" s="106" customFormat="1">
      <c r="A14" s="103" t="str">
        <f>прил.1!A14</f>
        <v>1.1.</v>
      </c>
      <c r="B14" s="107" t="s">
        <v>33</v>
      </c>
      <c r="C14" s="133" t="str">
        <f>прил.1!C14</f>
        <v>N_O10</v>
      </c>
      <c r="D14" s="134">
        <f>прил.1!D14</f>
        <v>2026</v>
      </c>
      <c r="E14" s="104">
        <f>прил.1!E14</f>
        <v>2026</v>
      </c>
      <c r="F14" s="134">
        <f>прил.1!F14</f>
        <v>2026</v>
      </c>
      <c r="G14" s="186">
        <f>прил.1!H14/1.2</f>
        <v>0</v>
      </c>
      <c r="H14" s="99">
        <f>прил.1!K14/1.2</f>
        <v>11.351983751666667</v>
      </c>
      <c r="I14" s="99"/>
      <c r="J14" s="99"/>
      <c r="K14" s="99"/>
      <c r="L14" s="99">
        <f>SUM(M14:N14)</f>
        <v>11.351983751666667</v>
      </c>
      <c r="M14" s="99">
        <f>прил.1!N14/1.2</f>
        <v>11.351983751666667</v>
      </c>
      <c r="N14" s="186"/>
      <c r="O14" s="186"/>
      <c r="P14" s="186"/>
      <c r="Q14" s="186"/>
      <c r="R14" s="99">
        <f>прил.1!P14/1.2</f>
        <v>11.351983751666667</v>
      </c>
      <c r="S14" s="186">
        <f>прил.1!X14</f>
        <v>0</v>
      </c>
      <c r="T14" s="186">
        <f>прил.1!AF14</f>
        <v>0</v>
      </c>
      <c r="U14" s="186">
        <f>прил.1!AN14</f>
        <v>0</v>
      </c>
      <c r="V14" s="186">
        <f>прил.1!AV14</f>
        <v>11.353170850000001</v>
      </c>
      <c r="W14" s="186">
        <f>прил.1!BD14</f>
        <v>0</v>
      </c>
      <c r="X14" s="186">
        <f>прил.1!BL14</f>
        <v>0</v>
      </c>
      <c r="Y14" s="197">
        <f>прил.1!BT14</f>
        <v>0</v>
      </c>
      <c r="Z14" s="197">
        <f>прил.1!CB14</f>
        <v>0</v>
      </c>
      <c r="AA14" s="197">
        <f>S14+U14+W14</f>
        <v>0</v>
      </c>
      <c r="AB14" s="187">
        <f>T14+V14+X14</f>
        <v>11.353170850000001</v>
      </c>
      <c r="AC14" s="121">
        <f>AB14-L14</f>
        <v>1.1870983333341911E-3</v>
      </c>
      <c r="AD14" s="135"/>
      <c r="AE14" s="121"/>
      <c r="AF14" s="101"/>
      <c r="AG14" s="121"/>
      <c r="AH14" s="132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  <c r="IK14" s="101"/>
      <c r="IL14" s="101"/>
      <c r="IM14" s="101"/>
      <c r="IN14" s="101"/>
      <c r="IO14" s="101"/>
      <c r="IP14" s="101"/>
      <c r="IQ14" s="101"/>
      <c r="IR14" s="101"/>
      <c r="IS14" s="101"/>
      <c r="IT14" s="101"/>
      <c r="IU14" s="101"/>
      <c r="IV14" s="101"/>
      <c r="IW14" s="101"/>
      <c r="IX14" s="101"/>
      <c r="IY14" s="101"/>
      <c r="IZ14" s="101"/>
      <c r="JA14" s="101"/>
      <c r="JB14" s="101"/>
      <c r="JC14" s="101"/>
      <c r="JD14" s="101"/>
      <c r="JE14" s="101"/>
      <c r="JF14" s="101"/>
      <c r="JG14" s="101"/>
      <c r="JH14" s="101"/>
      <c r="JI14" s="101"/>
      <c r="JJ14" s="101"/>
    </row>
    <row r="15" spans="1:270" s="106" customFormat="1">
      <c r="A15" s="103" t="str">
        <f>прил.1!A15</f>
        <v>1.2.</v>
      </c>
      <c r="B15" s="106" t="s">
        <v>155</v>
      </c>
      <c r="C15" s="133" t="str">
        <f>прил.1!C15</f>
        <v>O_O01</v>
      </c>
      <c r="D15" s="134">
        <f>прил.1!D15</f>
        <v>2025</v>
      </c>
      <c r="E15" s="104">
        <f>прил.1!E15</f>
        <v>2025</v>
      </c>
      <c r="F15" s="134">
        <f>прил.1!F15</f>
        <v>2027</v>
      </c>
      <c r="G15" s="186">
        <f>прил.1!H15/1.2</f>
        <v>1.825</v>
      </c>
      <c r="H15" s="99">
        <f>прил.1!K15/1.2</f>
        <v>42.829780558333333</v>
      </c>
      <c r="I15" s="99">
        <f t="shared" ref="I15:I16" si="0">J15+K15</f>
        <v>1.825</v>
      </c>
      <c r="J15" s="99">
        <v>1.825</v>
      </c>
      <c r="K15" s="99"/>
      <c r="L15" s="99">
        <f>SUM(M15:N15)</f>
        <v>42.829780558333333</v>
      </c>
      <c r="M15" s="99">
        <f>прил.1!N15/1.2</f>
        <v>42.829780558333333</v>
      </c>
      <c r="N15" s="186"/>
      <c r="O15" s="186"/>
      <c r="P15" s="186">
        <f>прил.1!O15/1.2</f>
        <v>1.825</v>
      </c>
      <c r="Q15" s="186"/>
      <c r="R15" s="99">
        <f>прил.1!P15/1.2</f>
        <v>42.829780558333333</v>
      </c>
      <c r="S15" s="186">
        <f>прил.1!X15</f>
        <v>1.8229100000000003</v>
      </c>
      <c r="T15" s="186">
        <f>прил.1!AF15</f>
        <v>15.185132225</v>
      </c>
      <c r="U15" s="186">
        <f>прил.1!AM15</f>
        <v>0</v>
      </c>
      <c r="V15" s="186">
        <f>прил.1!AV15</f>
        <v>17.178817775000002</v>
      </c>
      <c r="W15" s="186">
        <f>прил.1!BD15</f>
        <v>0</v>
      </c>
      <c r="X15" s="186">
        <f>прил.1!BL15</f>
        <v>10.465830558333334</v>
      </c>
      <c r="Y15" s="197">
        <f>прил.1!BT15</f>
        <v>0</v>
      </c>
      <c r="Z15" s="197">
        <f>прил.1!CB15</f>
        <v>0</v>
      </c>
      <c r="AA15" s="197">
        <f t="shared" ref="AA15:AA34" si="1">S15+U15+W15</f>
        <v>1.8229100000000003</v>
      </c>
      <c r="AB15" s="187">
        <f t="shared" ref="AB15:AB33" si="2">T15+V15+X15</f>
        <v>42.82978055833334</v>
      </c>
      <c r="AC15" s="121">
        <f>AB15-L15</f>
        <v>0</v>
      </c>
      <c r="AD15" s="135"/>
      <c r="AE15" s="121"/>
      <c r="AF15" s="101"/>
      <c r="AG15" s="121"/>
      <c r="AH15" s="132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  <c r="IU15" s="101"/>
      <c r="IV15" s="101"/>
      <c r="IW15" s="101"/>
      <c r="IX15" s="101"/>
      <c r="IY15" s="101"/>
      <c r="IZ15" s="101"/>
      <c r="JA15" s="101"/>
      <c r="JB15" s="101"/>
      <c r="JC15" s="101"/>
      <c r="JD15" s="101"/>
      <c r="JE15" s="101"/>
      <c r="JF15" s="101"/>
      <c r="JG15" s="101"/>
      <c r="JH15" s="101"/>
      <c r="JI15" s="101"/>
      <c r="JJ15" s="101"/>
    </row>
    <row r="16" spans="1:270" s="106" customFormat="1">
      <c r="A16" s="103" t="s">
        <v>32</v>
      </c>
      <c r="B16" s="107" t="s">
        <v>157</v>
      </c>
      <c r="C16" s="133" t="str">
        <f>прил.1!C16</f>
        <v>O_O02</v>
      </c>
      <c r="D16" s="134">
        <f>прил.1!D16</f>
        <v>2025</v>
      </c>
      <c r="E16" s="104">
        <f>прил.1!E16</f>
        <v>2025</v>
      </c>
      <c r="F16" s="134"/>
      <c r="G16" s="186">
        <f>прил.1!H16/1.2</f>
        <v>3.4916666666666671</v>
      </c>
      <c r="H16" s="99">
        <f>прил.1!N16/1.2</f>
        <v>0</v>
      </c>
      <c r="I16" s="99">
        <f t="shared" si="0"/>
        <v>3.49</v>
      </c>
      <c r="J16" s="186">
        <v>3.49</v>
      </c>
      <c r="K16" s="99"/>
      <c r="L16" s="99"/>
      <c r="M16" s="99"/>
      <c r="N16" s="186"/>
      <c r="O16" s="186"/>
      <c r="P16" s="186">
        <f>прил.1!O16/1.2</f>
        <v>3.4916666666666671</v>
      </c>
      <c r="Q16" s="186"/>
      <c r="R16" s="99">
        <f>прил.1!P16/1.2</f>
        <v>0</v>
      </c>
      <c r="S16" s="186">
        <f>прил.1!X16</f>
        <v>3.4916666666666671</v>
      </c>
      <c r="T16" s="186">
        <f>прил.1!AF16</f>
        <v>0</v>
      </c>
      <c r="U16" s="186">
        <f>прил.1!AN16</f>
        <v>0</v>
      </c>
      <c r="V16" s="186">
        <f>прил.1!AV16</f>
        <v>0</v>
      </c>
      <c r="W16" s="186">
        <f>прил.1!BD16</f>
        <v>0</v>
      </c>
      <c r="X16" s="186">
        <f>прил.1!BL16</f>
        <v>0</v>
      </c>
      <c r="Y16" s="197">
        <f>прил.1!BT16</f>
        <v>0</v>
      </c>
      <c r="Z16" s="197">
        <f>прил.1!CB16</f>
        <v>0</v>
      </c>
      <c r="AA16" s="197">
        <f t="shared" si="1"/>
        <v>3.4916666666666671</v>
      </c>
      <c r="AB16" s="187">
        <f t="shared" si="2"/>
        <v>0</v>
      </c>
      <c r="AC16" s="121"/>
      <c r="AD16" s="135"/>
      <c r="AE16" s="121"/>
      <c r="AF16" s="101"/>
      <c r="AG16" s="121"/>
      <c r="AH16" s="132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  <c r="IQ16" s="101"/>
      <c r="IR16" s="101"/>
      <c r="IS16" s="101"/>
      <c r="IT16" s="101"/>
      <c r="IU16" s="101"/>
      <c r="IV16" s="101"/>
      <c r="IW16" s="101"/>
      <c r="IX16" s="101"/>
      <c r="IY16" s="101"/>
      <c r="IZ16" s="101"/>
      <c r="JA16" s="101"/>
      <c r="JB16" s="101"/>
      <c r="JC16" s="101"/>
      <c r="JD16" s="101"/>
      <c r="JE16" s="101"/>
      <c r="JF16" s="101"/>
      <c r="JG16" s="101"/>
      <c r="JH16" s="101"/>
      <c r="JI16" s="101"/>
      <c r="JJ16" s="101"/>
    </row>
    <row r="17" spans="1:270" s="106" customFormat="1">
      <c r="A17" s="103" t="s">
        <v>35</v>
      </c>
      <c r="B17" s="229" t="s">
        <v>199</v>
      </c>
      <c r="C17" s="226" t="s">
        <v>200</v>
      </c>
      <c r="D17" s="134">
        <f>прил.1!D17</f>
        <v>2025</v>
      </c>
      <c r="E17" s="104"/>
      <c r="F17" s="134">
        <f>прил.1!F17</f>
        <v>2026</v>
      </c>
      <c r="G17" s="186"/>
      <c r="H17" s="99">
        <f>прил.1!K17/1.2</f>
        <v>45.4908</v>
      </c>
      <c r="I17" s="99"/>
      <c r="J17" s="186"/>
      <c r="K17" s="99"/>
      <c r="L17" s="99">
        <f>SUM(M17:N17)</f>
        <v>45.4908</v>
      </c>
      <c r="M17" s="99">
        <f>прил.1!N17/1.2</f>
        <v>45.4908</v>
      </c>
      <c r="N17" s="186"/>
      <c r="O17" s="186"/>
      <c r="P17" s="186"/>
      <c r="Q17" s="186"/>
      <c r="R17" s="99">
        <f>прил.1!P17/1.2</f>
        <v>45.4908</v>
      </c>
      <c r="S17" s="186"/>
      <c r="T17" s="186">
        <f>прил.1!AF17</f>
        <v>22.266666666666666</v>
      </c>
      <c r="U17" s="186"/>
      <c r="V17" s="186">
        <f>прил.1!AV17</f>
        <v>23.224133333333334</v>
      </c>
      <c r="W17" s="186">
        <f>прил.1!BD17</f>
        <v>0</v>
      </c>
      <c r="X17" s="186">
        <f>прил.1!BL17</f>
        <v>0</v>
      </c>
      <c r="Y17" s="197">
        <f>прил.1!BT17</f>
        <v>0</v>
      </c>
      <c r="Z17" s="197">
        <f>прил.1!CB17</f>
        <v>0</v>
      </c>
      <c r="AA17" s="197">
        <f t="shared" si="1"/>
        <v>0</v>
      </c>
      <c r="AB17" s="187">
        <f t="shared" si="2"/>
        <v>45.4908</v>
      </c>
      <c r="AC17" s="121"/>
      <c r="AD17" s="135"/>
      <c r="AE17" s="121"/>
      <c r="AF17" s="101"/>
      <c r="AG17" s="121"/>
      <c r="AH17" s="132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</row>
    <row r="18" spans="1:270" s="106" customFormat="1">
      <c r="A18" s="125" t="str">
        <f>прил.1!A18</f>
        <v>2.</v>
      </c>
      <c r="B18" s="109" t="s">
        <v>152</v>
      </c>
      <c r="C18" s="110"/>
      <c r="D18" s="104"/>
      <c r="E18" s="167"/>
      <c r="F18" s="134"/>
      <c r="G18" s="186"/>
      <c r="H18" s="186"/>
      <c r="I18" s="99"/>
      <c r="J18" s="186"/>
      <c r="K18" s="186"/>
      <c r="L18" s="186"/>
      <c r="M18" s="186"/>
      <c r="N18" s="186"/>
      <c r="O18" s="186"/>
      <c r="P18" s="186"/>
      <c r="Q18" s="186"/>
      <c r="R18" s="99">
        <f>прил.1!P18/1.2</f>
        <v>0</v>
      </c>
      <c r="S18" s="186"/>
      <c r="T18" s="186">
        <f>прил.1!AF18</f>
        <v>0</v>
      </c>
      <c r="U18" s="186"/>
      <c r="V18" s="186">
        <f>прил.1!AV18</f>
        <v>0</v>
      </c>
      <c r="W18" s="186">
        <f>прил.1!BD18</f>
        <v>0</v>
      </c>
      <c r="X18" s="186">
        <f>прил.1!BL18</f>
        <v>0</v>
      </c>
      <c r="Y18" s="197">
        <f>прил.1!BT18</f>
        <v>0</v>
      </c>
      <c r="Z18" s="197">
        <f>прил.1!CB18</f>
        <v>0</v>
      </c>
      <c r="AA18" s="197">
        <f t="shared" si="1"/>
        <v>0</v>
      </c>
      <c r="AB18" s="187">
        <f t="shared" si="2"/>
        <v>0</v>
      </c>
      <c r="AC18" s="121">
        <f t="shared" ref="AC18:AC23" si="3">AB18-L18</f>
        <v>0</v>
      </c>
      <c r="AD18" s="135"/>
      <c r="AE18" s="101"/>
      <c r="AF18" s="101"/>
      <c r="AG18" s="121"/>
      <c r="AH18" s="132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  <c r="IQ18" s="101"/>
      <c r="IR18" s="101"/>
      <c r="IS18" s="101"/>
      <c r="IT18" s="101"/>
      <c r="IU18" s="101"/>
      <c r="IV18" s="101"/>
      <c r="IW18" s="101"/>
      <c r="IX18" s="101"/>
      <c r="IY18" s="101"/>
      <c r="IZ18" s="101"/>
      <c r="JA18" s="101"/>
      <c r="JB18" s="101"/>
      <c r="JC18" s="101"/>
      <c r="JD18" s="101"/>
      <c r="JE18" s="101"/>
      <c r="JF18" s="101"/>
      <c r="JG18" s="101"/>
      <c r="JH18" s="101"/>
      <c r="JI18" s="101"/>
      <c r="JJ18" s="101"/>
    </row>
    <row r="19" spans="1:270" s="106" customFormat="1">
      <c r="A19" s="103" t="str">
        <f>прил.1!A19</f>
        <v>2.1.</v>
      </c>
      <c r="B19" s="112" t="str">
        <f>прил.1!B19</f>
        <v>Сервер</v>
      </c>
      <c r="C19" s="136" t="str">
        <f>прил.1!C19</f>
        <v>N_O03</v>
      </c>
      <c r="D19" s="134">
        <f>прил.1!D19</f>
        <v>2025</v>
      </c>
      <c r="E19" s="104">
        <f>прил.1!E19</f>
        <v>2025</v>
      </c>
      <c r="F19" s="134">
        <f>прил.1!F19</f>
        <v>2025</v>
      </c>
      <c r="G19" s="186">
        <f>прил.1!H19/1.2</f>
        <v>40.016666666666673</v>
      </c>
      <c r="H19" s="186">
        <f>прил.1!K19/1.2</f>
        <v>34.954000000000001</v>
      </c>
      <c r="I19" s="99">
        <f t="shared" ref="I19:I23" si="4">J19+K19</f>
        <v>40.016666666666673</v>
      </c>
      <c r="J19" s="99">
        <v>40.016666666666673</v>
      </c>
      <c r="K19" s="186"/>
      <c r="L19" s="99">
        <f t="shared" ref="L19:L23" si="5">SUM(M19:N19)</f>
        <v>34.954000000000001</v>
      </c>
      <c r="M19" s="99">
        <f>прил.1!N19/1.2</f>
        <v>34.954000000000001</v>
      </c>
      <c r="N19" s="186"/>
      <c r="O19" s="186"/>
      <c r="P19" s="186">
        <f>прил.1!O19/1.2</f>
        <v>40.016666666666673</v>
      </c>
      <c r="Q19" s="186"/>
      <c r="R19" s="99">
        <f>прил.1!P19/1.2</f>
        <v>34.954000000000001</v>
      </c>
      <c r="S19" s="186">
        <f>прил.1!X19</f>
        <v>40.016666666666673</v>
      </c>
      <c r="T19" s="186">
        <f>прил.1!AF19</f>
        <v>34.954000000000001</v>
      </c>
      <c r="U19" s="186">
        <f>прил.1!AN19</f>
        <v>0</v>
      </c>
      <c r="V19" s="186">
        <f>прил.1!AV19</f>
        <v>0</v>
      </c>
      <c r="W19" s="186">
        <f>прил.1!BD19</f>
        <v>0</v>
      </c>
      <c r="X19" s="186">
        <f>прил.1!BL19</f>
        <v>0</v>
      </c>
      <c r="Y19" s="197">
        <f>прил.1!BT19</f>
        <v>0</v>
      </c>
      <c r="Z19" s="197">
        <f>прил.1!CB19</f>
        <v>0</v>
      </c>
      <c r="AA19" s="197">
        <f t="shared" si="1"/>
        <v>40.016666666666673</v>
      </c>
      <c r="AB19" s="187">
        <f t="shared" si="2"/>
        <v>34.954000000000001</v>
      </c>
      <c r="AC19" s="121">
        <f t="shared" si="3"/>
        <v>0</v>
      </c>
      <c r="AD19" s="135"/>
      <c r="AE19" s="101"/>
      <c r="AF19" s="101"/>
      <c r="AG19" s="121"/>
      <c r="AH19" s="132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  <c r="IF19" s="101"/>
      <c r="IG19" s="101"/>
      <c r="IH19" s="101"/>
      <c r="II19" s="101"/>
      <c r="IJ19" s="101"/>
      <c r="IK19" s="101"/>
      <c r="IL19" s="101"/>
      <c r="IM19" s="101"/>
      <c r="IN19" s="101"/>
      <c r="IO19" s="101"/>
      <c r="IP19" s="101"/>
      <c r="IQ19" s="101"/>
      <c r="IR19" s="101"/>
      <c r="IS19" s="101"/>
      <c r="IT19" s="101"/>
      <c r="IU19" s="101"/>
      <c r="IV19" s="101"/>
      <c r="IW19" s="101"/>
      <c r="IX19" s="101"/>
      <c r="IY19" s="101"/>
      <c r="IZ19" s="101"/>
      <c r="JA19" s="101"/>
      <c r="JB19" s="101"/>
      <c r="JC19" s="101"/>
      <c r="JD19" s="101"/>
      <c r="JE19" s="101"/>
      <c r="JF19" s="101"/>
      <c r="JG19" s="101"/>
      <c r="JH19" s="101"/>
      <c r="JI19" s="101"/>
      <c r="JJ19" s="101"/>
    </row>
    <row r="20" spans="1:270" s="106" customFormat="1">
      <c r="A20" s="103" t="str">
        <f>прил.1!A20</f>
        <v>2.2.</v>
      </c>
      <c r="B20" s="112" t="str">
        <f>прил.1!B20</f>
        <v>СХД</v>
      </c>
      <c r="C20" s="136" t="str">
        <f>прил.1!C20</f>
        <v>N_O04</v>
      </c>
      <c r="D20" s="134">
        <f>прил.1!D20</f>
        <v>2025</v>
      </c>
      <c r="E20" s="104">
        <f>прил.1!E20</f>
        <v>2025</v>
      </c>
      <c r="F20" s="134">
        <f>прил.1!F20</f>
        <v>2025</v>
      </c>
      <c r="G20" s="186">
        <f>прил.1!H20/1.2</f>
        <v>17.55</v>
      </c>
      <c r="H20" s="186">
        <f>прил.1!K20/1.2</f>
        <v>16.661111108333333</v>
      </c>
      <c r="I20" s="99">
        <v>17.55</v>
      </c>
      <c r="J20" s="186">
        <v>17.55</v>
      </c>
      <c r="K20" s="186"/>
      <c r="L20" s="99">
        <f t="shared" si="5"/>
        <v>16.661111108333333</v>
      </c>
      <c r="M20" s="99">
        <f>прил.1!N20/1.2</f>
        <v>16.661111108333333</v>
      </c>
      <c r="N20" s="186"/>
      <c r="O20" s="186"/>
      <c r="P20" s="186">
        <f>прил.1!O20/1.2</f>
        <v>17.55</v>
      </c>
      <c r="Q20" s="186"/>
      <c r="R20" s="99">
        <f>прил.1!P20/1.2</f>
        <v>16.661111108333333</v>
      </c>
      <c r="S20" s="186">
        <f>прил.1!X20</f>
        <v>17.55</v>
      </c>
      <c r="T20" s="186">
        <f>прил.1!AF20</f>
        <v>16.661111108333333</v>
      </c>
      <c r="U20" s="186">
        <f>прил.1!AN20</f>
        <v>0</v>
      </c>
      <c r="V20" s="186">
        <f>прил.1!AV20</f>
        <v>0</v>
      </c>
      <c r="W20" s="186">
        <f>прил.1!BD20</f>
        <v>0</v>
      </c>
      <c r="X20" s="186">
        <f>прил.1!BL20</f>
        <v>0</v>
      </c>
      <c r="Y20" s="197">
        <f>прил.1!BT20</f>
        <v>0</v>
      </c>
      <c r="Z20" s="197">
        <f>прил.1!CB20</f>
        <v>0</v>
      </c>
      <c r="AA20" s="197">
        <f t="shared" si="1"/>
        <v>17.55</v>
      </c>
      <c r="AB20" s="187">
        <f t="shared" si="2"/>
        <v>16.661111108333333</v>
      </c>
      <c r="AC20" s="121">
        <f t="shared" si="3"/>
        <v>0</v>
      </c>
      <c r="AD20" s="135"/>
      <c r="AE20" s="101"/>
      <c r="AF20" s="101"/>
      <c r="AG20" s="121"/>
      <c r="AH20" s="132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01"/>
      <c r="IK20" s="101"/>
      <c r="IL20" s="101"/>
      <c r="IM20" s="101"/>
      <c r="IN20" s="101"/>
      <c r="IO20" s="101"/>
      <c r="IP20" s="101"/>
      <c r="IQ20" s="101"/>
      <c r="IR20" s="101"/>
      <c r="IS20" s="101"/>
      <c r="IT20" s="101"/>
      <c r="IU20" s="101"/>
      <c r="IV20" s="101"/>
      <c r="IW20" s="101"/>
      <c r="IX20" s="101"/>
      <c r="IY20" s="101"/>
      <c r="IZ20" s="101"/>
      <c r="JA20" s="101"/>
      <c r="JB20" s="101"/>
      <c r="JC20" s="101"/>
      <c r="JD20" s="101"/>
      <c r="JE20" s="101"/>
      <c r="JF20" s="101"/>
      <c r="JG20" s="101"/>
      <c r="JH20" s="101"/>
      <c r="JI20" s="101"/>
      <c r="JJ20" s="101"/>
    </row>
    <row r="21" spans="1:270" s="106" customFormat="1">
      <c r="A21" s="103" t="str">
        <f>прил.1!A21</f>
        <v>2.3.</v>
      </c>
      <c r="B21" s="112" t="str">
        <f>прил.1!B21</f>
        <v>Оргтехника</v>
      </c>
      <c r="C21" s="136" t="str">
        <f>прил.1!C21</f>
        <v>N_O05</v>
      </c>
      <c r="D21" s="134">
        <f>прил.1!D21</f>
        <v>2025</v>
      </c>
      <c r="E21" s="104">
        <f>прил.1!E21</f>
        <v>2025</v>
      </c>
      <c r="F21" s="134">
        <f>прил.1!F21</f>
        <v>2025</v>
      </c>
      <c r="G21" s="186">
        <f>прил.1!H21/1.2</f>
        <v>23.441666666666666</v>
      </c>
      <c r="H21" s="186">
        <f>прил.1!K21/1.2</f>
        <v>22.933333333333334</v>
      </c>
      <c r="I21" s="99">
        <f t="shared" si="4"/>
        <v>23.441666666666666</v>
      </c>
      <c r="J21" s="99">
        <v>23.441666666666666</v>
      </c>
      <c r="K21" s="186"/>
      <c r="L21" s="99">
        <f t="shared" si="5"/>
        <v>22.933333333333334</v>
      </c>
      <c r="M21" s="99">
        <f>прил.1!N21/1.2</f>
        <v>22.933333333333334</v>
      </c>
      <c r="N21" s="186"/>
      <c r="O21" s="186"/>
      <c r="P21" s="186">
        <f>прил.1!O21/1.2</f>
        <v>23.441666666666666</v>
      </c>
      <c r="Q21" s="186"/>
      <c r="R21" s="99">
        <f>прил.1!P21/1.2</f>
        <v>22.933333333333334</v>
      </c>
      <c r="S21" s="186">
        <f>прил.1!X21</f>
        <v>23.441666666666666</v>
      </c>
      <c r="T21" s="186">
        <f>прил.1!AF21</f>
        <v>22.933333333333334</v>
      </c>
      <c r="U21" s="186">
        <f>прил.1!AN21</f>
        <v>0</v>
      </c>
      <c r="V21" s="186">
        <f>прил.1!AV21</f>
        <v>0</v>
      </c>
      <c r="W21" s="186">
        <f>прил.1!BD21</f>
        <v>0</v>
      </c>
      <c r="X21" s="186">
        <f>прил.1!BL21</f>
        <v>0</v>
      </c>
      <c r="Y21" s="197">
        <f>прил.1!BT21</f>
        <v>0</v>
      </c>
      <c r="Z21" s="197">
        <f>прил.1!CB21</f>
        <v>0</v>
      </c>
      <c r="AA21" s="197">
        <f t="shared" si="1"/>
        <v>23.441666666666666</v>
      </c>
      <c r="AB21" s="187">
        <f t="shared" si="2"/>
        <v>22.933333333333334</v>
      </c>
      <c r="AC21" s="121">
        <f t="shared" si="3"/>
        <v>0</v>
      </c>
      <c r="AD21" s="135"/>
      <c r="AE21" s="101"/>
      <c r="AF21" s="101"/>
      <c r="AG21" s="121"/>
      <c r="AH21" s="132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101"/>
      <c r="HX21" s="101"/>
      <c r="HY21" s="101"/>
      <c r="HZ21" s="101"/>
      <c r="IA21" s="101"/>
      <c r="IB21" s="101"/>
      <c r="IC21" s="101"/>
      <c r="ID21" s="101"/>
      <c r="IE21" s="101"/>
      <c r="IF21" s="101"/>
      <c r="IG21" s="101"/>
      <c r="IH21" s="101"/>
      <c r="II21" s="101"/>
      <c r="IJ21" s="101"/>
      <c r="IK21" s="101"/>
      <c r="IL21" s="101"/>
      <c r="IM21" s="101"/>
      <c r="IN21" s="101"/>
      <c r="IO21" s="101"/>
      <c r="IP21" s="101"/>
      <c r="IQ21" s="101"/>
      <c r="IR21" s="101"/>
      <c r="IS21" s="101"/>
      <c r="IT21" s="101"/>
      <c r="IU21" s="101"/>
      <c r="IV21" s="101"/>
      <c r="IW21" s="101"/>
      <c r="IX21" s="101"/>
      <c r="IY21" s="101"/>
      <c r="IZ21" s="101"/>
      <c r="JA21" s="101"/>
      <c r="JB21" s="101"/>
      <c r="JC21" s="101"/>
      <c r="JD21" s="101"/>
      <c r="JE21" s="101"/>
      <c r="JF21" s="101"/>
      <c r="JG21" s="101"/>
      <c r="JH21" s="101"/>
      <c r="JI21" s="101"/>
      <c r="JJ21" s="101"/>
    </row>
    <row r="22" spans="1:270" s="106" customFormat="1">
      <c r="A22" s="103" t="str">
        <f>прил.1!A22</f>
        <v>2.4.</v>
      </c>
      <c r="B22" s="112" t="str">
        <f>прил.1!B22</f>
        <v>Сетевые устройства и связь</v>
      </c>
      <c r="C22" s="136" t="str">
        <f>прил.1!C22</f>
        <v>N_O06</v>
      </c>
      <c r="D22" s="134">
        <f>прил.1!D22</f>
        <v>2025</v>
      </c>
      <c r="E22" s="104">
        <f>прил.1!E22</f>
        <v>2025</v>
      </c>
      <c r="F22" s="134"/>
      <c r="G22" s="186">
        <f>прил.1!H22/1.2</f>
        <v>6.8666666666666671</v>
      </c>
      <c r="H22" s="186">
        <f>прил.1!K22/1.2</f>
        <v>0</v>
      </c>
      <c r="I22" s="99">
        <f t="shared" si="4"/>
        <v>6.87</v>
      </c>
      <c r="J22" s="186">
        <v>6.87</v>
      </c>
      <c r="K22" s="186"/>
      <c r="L22" s="99">
        <f t="shared" si="5"/>
        <v>0</v>
      </c>
      <c r="M22" s="99"/>
      <c r="N22" s="186"/>
      <c r="O22" s="186"/>
      <c r="P22" s="186">
        <f>прил.1!O22/1.2</f>
        <v>6.8666666666666671</v>
      </c>
      <c r="Q22" s="186"/>
      <c r="R22" s="99">
        <f>прил.1!P22/1.2</f>
        <v>0</v>
      </c>
      <c r="S22" s="186">
        <v>6.87</v>
      </c>
      <c r="T22" s="186">
        <f>прил.1!AF22</f>
        <v>0</v>
      </c>
      <c r="U22" s="186">
        <f>прил.1!AN22</f>
        <v>0</v>
      </c>
      <c r="V22" s="186">
        <f>прил.1!AV22</f>
        <v>0</v>
      </c>
      <c r="W22" s="186">
        <f>прил.1!BD22</f>
        <v>0</v>
      </c>
      <c r="X22" s="186">
        <f>прил.1!BL22</f>
        <v>0</v>
      </c>
      <c r="Y22" s="197">
        <f>прил.1!BT22</f>
        <v>0</v>
      </c>
      <c r="Z22" s="197">
        <f>прил.1!CB22</f>
        <v>0</v>
      </c>
      <c r="AA22" s="197">
        <f t="shared" si="1"/>
        <v>6.87</v>
      </c>
      <c r="AB22" s="187">
        <f t="shared" si="2"/>
        <v>0</v>
      </c>
      <c r="AC22" s="121">
        <f t="shared" si="3"/>
        <v>0</v>
      </c>
      <c r="AD22" s="135"/>
      <c r="AE22" s="101"/>
      <c r="AF22" s="101"/>
      <c r="AG22" s="121"/>
      <c r="AH22" s="132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  <c r="HN22" s="101"/>
      <c r="HO22" s="101"/>
      <c r="HP22" s="101"/>
      <c r="HQ22" s="101"/>
      <c r="HR22" s="101"/>
      <c r="HS22" s="101"/>
      <c r="HT22" s="101"/>
      <c r="HU22" s="101"/>
      <c r="HV22" s="101"/>
      <c r="HW22" s="101"/>
      <c r="HX22" s="101"/>
      <c r="HY22" s="101"/>
      <c r="HZ22" s="101"/>
      <c r="IA22" s="101"/>
      <c r="IB22" s="101"/>
      <c r="IC22" s="101"/>
      <c r="ID22" s="101"/>
      <c r="IE22" s="101"/>
      <c r="IF22" s="101"/>
      <c r="IG22" s="101"/>
      <c r="IH22" s="101"/>
      <c r="II22" s="101"/>
      <c r="IJ22" s="101"/>
      <c r="IK22" s="101"/>
      <c r="IL22" s="101"/>
      <c r="IM22" s="101"/>
      <c r="IN22" s="101"/>
      <c r="IO22" s="101"/>
      <c r="IP22" s="101"/>
      <c r="IQ22" s="101"/>
      <c r="IR22" s="101"/>
      <c r="IS22" s="101"/>
      <c r="IT22" s="101"/>
      <c r="IU22" s="101"/>
      <c r="IV22" s="101"/>
      <c r="IW22" s="101"/>
      <c r="IX22" s="101"/>
      <c r="IY22" s="101"/>
      <c r="IZ22" s="101"/>
      <c r="JA22" s="101"/>
      <c r="JB22" s="101"/>
      <c r="JC22" s="101"/>
      <c r="JD22" s="101"/>
      <c r="JE22" s="101"/>
      <c r="JF22" s="101"/>
      <c r="JG22" s="101"/>
      <c r="JH22" s="101"/>
      <c r="JI22" s="101"/>
      <c r="JJ22" s="101"/>
    </row>
    <row r="23" spans="1:270" s="106" customFormat="1">
      <c r="A23" s="103" t="str">
        <f>прил.1!A23</f>
        <v>2.5.</v>
      </c>
      <c r="B23" s="112" t="str">
        <f>прил.1!B23</f>
        <v>ЦОД</v>
      </c>
      <c r="C23" s="136" t="str">
        <f>прил.1!C23</f>
        <v>N_O07</v>
      </c>
      <c r="D23" s="134">
        <f>прил.1!D23</f>
        <v>2026</v>
      </c>
      <c r="E23" s="104">
        <f>прил.1!E23</f>
        <v>2026</v>
      </c>
      <c r="F23" s="134">
        <f>прил.1!F23</f>
        <v>2026</v>
      </c>
      <c r="G23" s="186">
        <v>41.74</v>
      </c>
      <c r="H23" s="186">
        <v>41.74</v>
      </c>
      <c r="I23" s="99">
        <f t="shared" si="4"/>
        <v>41.736127889359757</v>
      </c>
      <c r="J23" s="99">
        <v>41.736127889359757</v>
      </c>
      <c r="K23" s="186"/>
      <c r="L23" s="99">
        <f t="shared" si="5"/>
        <v>41.736127891666669</v>
      </c>
      <c r="M23" s="99">
        <f>прил.1!N23/1.2</f>
        <v>41.736127891666669</v>
      </c>
      <c r="N23" s="186"/>
      <c r="O23" s="186"/>
      <c r="P23" s="186">
        <f>прил.1!O23/1.2</f>
        <v>41.736127891666669</v>
      </c>
      <c r="Q23" s="186"/>
      <c r="R23" s="99">
        <f>прил.1!P23/1.2</f>
        <v>41.736127891666669</v>
      </c>
      <c r="S23" s="186">
        <f>прил.1!X23</f>
        <v>0</v>
      </c>
      <c r="T23" s="186">
        <f>прил.1!AF23</f>
        <v>0</v>
      </c>
      <c r="U23" s="186">
        <f>прил.1!AN23</f>
        <v>41.736127891666669</v>
      </c>
      <c r="V23" s="186">
        <f>прил.1!AV23</f>
        <v>41.736127891666669</v>
      </c>
      <c r="W23" s="186">
        <f>прил.1!BD23</f>
        <v>0</v>
      </c>
      <c r="X23" s="186">
        <f>прил.1!BL23</f>
        <v>0</v>
      </c>
      <c r="Y23" s="197">
        <f>прил.1!BT23</f>
        <v>0</v>
      </c>
      <c r="Z23" s="197">
        <f>прил.1!CB23</f>
        <v>0</v>
      </c>
      <c r="AA23" s="197">
        <f t="shared" si="1"/>
        <v>41.736127891666669</v>
      </c>
      <c r="AB23" s="187">
        <f t="shared" si="2"/>
        <v>41.736127891666669</v>
      </c>
      <c r="AC23" s="121">
        <f t="shared" si="3"/>
        <v>0</v>
      </c>
      <c r="AD23" s="135"/>
      <c r="AE23" s="101"/>
      <c r="AF23" s="101"/>
      <c r="AG23" s="121"/>
      <c r="AH23" s="132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GI23" s="101"/>
      <c r="GJ23" s="101"/>
      <c r="GK23" s="101"/>
      <c r="GL23" s="101"/>
      <c r="GM23" s="101"/>
      <c r="GN23" s="101"/>
      <c r="GO23" s="101"/>
      <c r="GP23" s="101"/>
      <c r="GQ23" s="101"/>
      <c r="GR23" s="101"/>
      <c r="GS23" s="101"/>
      <c r="GT23" s="101"/>
      <c r="GU23" s="101"/>
      <c r="GV23" s="101"/>
      <c r="GW23" s="101"/>
      <c r="GX23" s="101"/>
      <c r="GY23" s="101"/>
      <c r="GZ23" s="101"/>
      <c r="HA23" s="101"/>
      <c r="HB23" s="101"/>
      <c r="HC23" s="101"/>
      <c r="HD23" s="101"/>
      <c r="HE23" s="101"/>
      <c r="HF23" s="101"/>
      <c r="HG23" s="101"/>
      <c r="HH23" s="101"/>
      <c r="HI23" s="101"/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01"/>
      <c r="HU23" s="101"/>
      <c r="HV23" s="101"/>
      <c r="HW23" s="101"/>
      <c r="HX23" s="101"/>
      <c r="HY23" s="101"/>
      <c r="HZ23" s="101"/>
      <c r="IA23" s="101"/>
      <c r="IB23" s="101"/>
      <c r="IC23" s="101"/>
      <c r="ID23" s="101"/>
      <c r="IE23" s="101"/>
      <c r="IF23" s="101"/>
      <c r="IG23" s="101"/>
      <c r="IH23" s="101"/>
      <c r="II23" s="101"/>
      <c r="IJ23" s="101"/>
      <c r="IK23" s="101"/>
      <c r="IL23" s="101"/>
      <c r="IM23" s="101"/>
      <c r="IN23" s="101"/>
      <c r="IO23" s="101"/>
      <c r="IP23" s="101"/>
      <c r="IQ23" s="101"/>
      <c r="IR23" s="101"/>
      <c r="IS23" s="101"/>
      <c r="IT23" s="101"/>
      <c r="IU23" s="101"/>
      <c r="IV23" s="101"/>
      <c r="IW23" s="101"/>
      <c r="IX23" s="101"/>
      <c r="IY23" s="101"/>
      <c r="IZ23" s="101"/>
      <c r="JA23" s="101"/>
      <c r="JB23" s="101"/>
      <c r="JC23" s="101"/>
      <c r="JD23" s="101"/>
      <c r="JE23" s="101"/>
      <c r="JF23" s="101"/>
      <c r="JG23" s="101"/>
      <c r="JH23" s="101"/>
      <c r="JI23" s="101"/>
      <c r="JJ23" s="101"/>
    </row>
    <row r="24" spans="1:270" s="106" customFormat="1">
      <c r="A24" s="103" t="str">
        <f>прил.1!A24</f>
        <v>2.6.</v>
      </c>
      <c r="B24" s="112" t="str">
        <f>прил.1!B24</f>
        <v>Информационная безопасность</v>
      </c>
      <c r="C24" s="136" t="str">
        <f>прил.1!C24</f>
        <v>O_O03</v>
      </c>
      <c r="D24" s="134">
        <f>прил.1!D24</f>
        <v>2025</v>
      </c>
      <c r="E24" s="104">
        <f>прил.1!E24</f>
        <v>2025</v>
      </c>
      <c r="F24" s="134">
        <f>прил.1!F24</f>
        <v>2025</v>
      </c>
      <c r="G24" s="186">
        <f>прил.1!H24/1.2</f>
        <v>19.024999999999999</v>
      </c>
      <c r="H24" s="186">
        <v>30.77</v>
      </c>
      <c r="I24" s="99">
        <v>19.03</v>
      </c>
      <c r="J24" s="99">
        <v>19.03</v>
      </c>
      <c r="K24" s="186"/>
      <c r="L24" s="99">
        <v>30.77</v>
      </c>
      <c r="M24" s="186">
        <v>30.77</v>
      </c>
      <c r="N24" s="186"/>
      <c r="O24" s="186"/>
      <c r="P24" s="186">
        <f>прил.1!O24/1.2</f>
        <v>19.024999999999999</v>
      </c>
      <c r="Q24" s="186"/>
      <c r="R24" s="99">
        <v>30.77</v>
      </c>
      <c r="S24" s="186">
        <f>прил.1!X24</f>
        <v>19.024999999999999</v>
      </c>
      <c r="T24" s="186">
        <f>прил.1!AF24</f>
        <v>30.77319799</v>
      </c>
      <c r="U24" s="186">
        <f>прил.1!AN24</f>
        <v>0</v>
      </c>
      <c r="V24" s="186">
        <f>прил.1!AV24</f>
        <v>0</v>
      </c>
      <c r="W24" s="186">
        <f>прил.1!BD24</f>
        <v>0</v>
      </c>
      <c r="X24" s="186">
        <f>прил.1!BL24</f>
        <v>0</v>
      </c>
      <c r="Y24" s="197">
        <f>прил.1!BT24</f>
        <v>0</v>
      </c>
      <c r="Z24" s="197">
        <f>прил.1!CB24</f>
        <v>0</v>
      </c>
      <c r="AA24" s="197">
        <f t="shared" si="1"/>
        <v>19.024999999999999</v>
      </c>
      <c r="AB24" s="187">
        <f t="shared" si="2"/>
        <v>30.77319799</v>
      </c>
      <c r="AC24" s="121"/>
      <c r="AD24" s="135"/>
      <c r="AE24" s="101"/>
      <c r="AF24" s="101"/>
      <c r="AG24" s="121"/>
      <c r="AH24" s="132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  <c r="IB24" s="101"/>
      <c r="IC24" s="101"/>
      <c r="ID24" s="101"/>
      <c r="IE24" s="101"/>
      <c r="IF24" s="101"/>
      <c r="IG24" s="101"/>
      <c r="IH24" s="101"/>
      <c r="II24" s="101"/>
      <c r="IJ24" s="101"/>
      <c r="IK24" s="101"/>
      <c r="IL24" s="101"/>
      <c r="IM24" s="101"/>
      <c r="IN24" s="101"/>
      <c r="IO24" s="101"/>
      <c r="IP24" s="101"/>
      <c r="IQ24" s="101"/>
      <c r="IR24" s="101"/>
      <c r="IS24" s="101"/>
      <c r="IT24" s="101"/>
      <c r="IU24" s="101"/>
      <c r="IV24" s="101"/>
      <c r="IW24" s="101"/>
      <c r="IX24" s="101"/>
      <c r="IY24" s="101"/>
      <c r="IZ24" s="101"/>
      <c r="JA24" s="101"/>
      <c r="JB24" s="101"/>
      <c r="JC24" s="101"/>
      <c r="JD24" s="101"/>
      <c r="JE24" s="101"/>
      <c r="JF24" s="101"/>
      <c r="JG24" s="101"/>
      <c r="JH24" s="101"/>
      <c r="JI24" s="101"/>
      <c r="JJ24" s="101"/>
    </row>
    <row r="25" spans="1:270" s="106" customFormat="1">
      <c r="A25" s="103" t="str">
        <f>прил.1!A25</f>
        <v>2.7.</v>
      </c>
      <c r="B25" s="225" t="s">
        <v>181</v>
      </c>
      <c r="C25" s="226" t="s">
        <v>189</v>
      </c>
      <c r="D25" s="134">
        <f>прил.1!D25</f>
        <v>2025</v>
      </c>
      <c r="E25" s="104"/>
      <c r="F25" s="134">
        <f>прил.1!F25</f>
        <v>2025</v>
      </c>
      <c r="G25" s="186"/>
      <c r="H25" s="186">
        <f>прил.1!K25</f>
        <v>4.8423333299999998</v>
      </c>
      <c r="I25" s="99"/>
      <c r="J25" s="186"/>
      <c r="K25" s="186"/>
      <c r="L25" s="99">
        <f t="shared" ref="L25:L32" si="6">SUM(M25:N25)</f>
        <v>4.8423333299999998</v>
      </c>
      <c r="M25" s="186">
        <f>прил.1!P25</f>
        <v>4.8423333299999998</v>
      </c>
      <c r="N25" s="186"/>
      <c r="O25" s="186"/>
      <c r="P25" s="186"/>
      <c r="Q25" s="186"/>
      <c r="R25" s="99">
        <v>4.84</v>
      </c>
      <c r="S25" s="186"/>
      <c r="T25" s="186">
        <f>прил.1!AF25</f>
        <v>4.8423333299999998</v>
      </c>
      <c r="U25" s="186"/>
      <c r="V25" s="186">
        <f>прил.1!AV25</f>
        <v>0</v>
      </c>
      <c r="W25" s="186">
        <f>прил.1!BD25</f>
        <v>0</v>
      </c>
      <c r="X25" s="186">
        <f>прил.1!BL25</f>
        <v>0</v>
      </c>
      <c r="Y25" s="197">
        <f>прил.1!BT25</f>
        <v>0</v>
      </c>
      <c r="Z25" s="197">
        <f>прил.1!CB25</f>
        <v>0</v>
      </c>
      <c r="AA25" s="197">
        <f t="shared" si="1"/>
        <v>0</v>
      </c>
      <c r="AB25" s="187">
        <f t="shared" si="2"/>
        <v>4.8423333299999998</v>
      </c>
      <c r="AC25" s="121"/>
      <c r="AD25" s="135"/>
      <c r="AE25" s="101"/>
      <c r="AF25" s="101"/>
      <c r="AG25" s="121"/>
      <c r="AH25" s="132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  <c r="IB25" s="101"/>
      <c r="IC25" s="101"/>
      <c r="ID25" s="101"/>
      <c r="IE25" s="101"/>
      <c r="IF25" s="101"/>
      <c r="IG25" s="101"/>
      <c r="IH25" s="101"/>
      <c r="II25" s="101"/>
      <c r="IJ25" s="101"/>
      <c r="IK25" s="101"/>
      <c r="IL25" s="101"/>
      <c r="IM25" s="101"/>
      <c r="IN25" s="101"/>
      <c r="IO25" s="101"/>
      <c r="IP25" s="101"/>
      <c r="IQ25" s="101"/>
      <c r="IR25" s="101"/>
      <c r="IS25" s="101"/>
      <c r="IT25" s="101"/>
      <c r="IU25" s="101"/>
      <c r="IV25" s="101"/>
      <c r="IW25" s="101"/>
      <c r="IX25" s="101"/>
      <c r="IY25" s="101"/>
      <c r="IZ25" s="101"/>
      <c r="JA25" s="101"/>
      <c r="JB25" s="101"/>
      <c r="JC25" s="101"/>
      <c r="JD25" s="101"/>
      <c r="JE25" s="101"/>
      <c r="JF25" s="101"/>
      <c r="JG25" s="101"/>
      <c r="JH25" s="101"/>
      <c r="JI25" s="101"/>
      <c r="JJ25" s="101"/>
    </row>
    <row r="26" spans="1:270" s="106" customFormat="1" ht="31.5">
      <c r="A26" s="103" t="str">
        <f>прил.1!A26</f>
        <v>2.8.</v>
      </c>
      <c r="B26" s="225" t="s">
        <v>182</v>
      </c>
      <c r="C26" s="226" t="s">
        <v>190</v>
      </c>
      <c r="D26" s="134">
        <f>прил.1!D26</f>
        <v>2025</v>
      </c>
      <c r="E26" s="104"/>
      <c r="F26" s="134">
        <f>прил.1!F26</f>
        <v>2025</v>
      </c>
      <c r="G26" s="186"/>
      <c r="H26" s="186">
        <f>прил.1!K26</f>
        <v>1.20655</v>
      </c>
      <c r="I26" s="99"/>
      <c r="J26" s="186"/>
      <c r="K26" s="186"/>
      <c r="L26" s="99">
        <f t="shared" si="6"/>
        <v>1.20655</v>
      </c>
      <c r="M26" s="186">
        <f>прил.1!P26</f>
        <v>1.20655</v>
      </c>
      <c r="N26" s="186"/>
      <c r="O26" s="186"/>
      <c r="P26" s="186"/>
      <c r="Q26" s="186"/>
      <c r="R26" s="99">
        <v>1.21</v>
      </c>
      <c r="S26" s="186"/>
      <c r="T26" s="186">
        <f>прил.1!AF26</f>
        <v>1.20655</v>
      </c>
      <c r="U26" s="186"/>
      <c r="V26" s="186">
        <f>прил.1!AV26</f>
        <v>0</v>
      </c>
      <c r="W26" s="186">
        <f>прил.1!BD26</f>
        <v>0</v>
      </c>
      <c r="X26" s="186">
        <f>прил.1!BL26</f>
        <v>0</v>
      </c>
      <c r="Y26" s="197">
        <f>прил.1!BT26</f>
        <v>0</v>
      </c>
      <c r="Z26" s="197">
        <f>прил.1!CB26</f>
        <v>0</v>
      </c>
      <c r="AA26" s="197">
        <f t="shared" si="1"/>
        <v>0</v>
      </c>
      <c r="AB26" s="187">
        <f t="shared" si="2"/>
        <v>1.20655</v>
      </c>
      <c r="AC26" s="121"/>
      <c r="AD26" s="135"/>
      <c r="AE26" s="101"/>
      <c r="AF26" s="101"/>
      <c r="AG26" s="121"/>
      <c r="AH26" s="132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01"/>
      <c r="HZ26" s="101"/>
      <c r="IA26" s="101"/>
      <c r="IB26" s="101"/>
      <c r="IC26" s="101"/>
      <c r="ID26" s="101"/>
      <c r="IE26" s="101"/>
      <c r="IF26" s="101"/>
      <c r="IG26" s="101"/>
      <c r="IH26" s="101"/>
      <c r="II26" s="101"/>
      <c r="IJ26" s="101"/>
      <c r="IK26" s="101"/>
      <c r="IL26" s="101"/>
      <c r="IM26" s="101"/>
      <c r="IN26" s="101"/>
      <c r="IO26" s="101"/>
      <c r="IP26" s="101"/>
      <c r="IQ26" s="101"/>
      <c r="IR26" s="101"/>
      <c r="IS26" s="101"/>
      <c r="IT26" s="101"/>
      <c r="IU26" s="101"/>
      <c r="IV26" s="101"/>
      <c r="IW26" s="101"/>
      <c r="IX26" s="101"/>
      <c r="IY26" s="101"/>
      <c r="IZ26" s="101"/>
      <c r="JA26" s="101"/>
      <c r="JB26" s="101"/>
      <c r="JC26" s="101"/>
      <c r="JD26" s="101"/>
      <c r="JE26" s="101"/>
      <c r="JF26" s="101"/>
      <c r="JG26" s="101"/>
      <c r="JH26" s="101"/>
      <c r="JI26" s="101"/>
      <c r="JJ26" s="101"/>
    </row>
    <row r="27" spans="1:270" s="106" customFormat="1" ht="31.5">
      <c r="A27" s="103" t="str">
        <f>прил.1!A27</f>
        <v>2.9.</v>
      </c>
      <c r="B27" s="225" t="s">
        <v>183</v>
      </c>
      <c r="C27" s="226" t="s">
        <v>191</v>
      </c>
      <c r="D27" s="134">
        <f>прил.1!D27</f>
        <v>2025</v>
      </c>
      <c r="E27" s="104"/>
      <c r="F27" s="134">
        <f>прил.1!F27</f>
        <v>2025</v>
      </c>
      <c r="G27" s="186"/>
      <c r="H27" s="186">
        <f>прил.1!K27</f>
        <v>4.2039999999999997</v>
      </c>
      <c r="I27" s="99"/>
      <c r="J27" s="186"/>
      <c r="K27" s="186"/>
      <c r="L27" s="99">
        <f t="shared" si="6"/>
        <v>4.2039999999999997</v>
      </c>
      <c r="M27" s="186">
        <f>прил.1!P27</f>
        <v>4.2039999999999997</v>
      </c>
      <c r="N27" s="186"/>
      <c r="O27" s="186"/>
      <c r="P27" s="186"/>
      <c r="Q27" s="186"/>
      <c r="R27" s="99">
        <v>4.2</v>
      </c>
      <c r="S27" s="186"/>
      <c r="T27" s="186">
        <f>прил.1!AF27</f>
        <v>4.2039999999999997</v>
      </c>
      <c r="U27" s="186"/>
      <c r="V27" s="186">
        <f>прил.1!AV27</f>
        <v>0</v>
      </c>
      <c r="W27" s="186">
        <f>прил.1!BD27</f>
        <v>0</v>
      </c>
      <c r="X27" s="186">
        <f>прил.1!BL27</f>
        <v>0</v>
      </c>
      <c r="Y27" s="197">
        <f>прил.1!BT27</f>
        <v>0</v>
      </c>
      <c r="Z27" s="197">
        <f>прил.1!CB27</f>
        <v>0</v>
      </c>
      <c r="AA27" s="197">
        <f t="shared" si="1"/>
        <v>0</v>
      </c>
      <c r="AB27" s="187">
        <f t="shared" si="2"/>
        <v>4.2039999999999997</v>
      </c>
      <c r="AC27" s="121"/>
      <c r="AD27" s="135"/>
      <c r="AE27" s="101"/>
      <c r="AF27" s="101"/>
      <c r="AG27" s="121"/>
      <c r="AH27" s="132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  <c r="HU27" s="101"/>
      <c r="HV27" s="101"/>
      <c r="HW27" s="101"/>
      <c r="HX27" s="101"/>
      <c r="HY27" s="101"/>
      <c r="HZ27" s="101"/>
      <c r="IA27" s="101"/>
      <c r="IB27" s="101"/>
      <c r="IC27" s="101"/>
      <c r="ID27" s="101"/>
      <c r="IE27" s="101"/>
      <c r="IF27" s="101"/>
      <c r="IG27" s="101"/>
      <c r="IH27" s="101"/>
      <c r="II27" s="101"/>
      <c r="IJ27" s="101"/>
      <c r="IK27" s="101"/>
      <c r="IL27" s="101"/>
      <c r="IM27" s="101"/>
      <c r="IN27" s="101"/>
      <c r="IO27" s="101"/>
      <c r="IP27" s="101"/>
      <c r="IQ27" s="101"/>
      <c r="IR27" s="101"/>
      <c r="IS27" s="101"/>
      <c r="IT27" s="101"/>
      <c r="IU27" s="101"/>
      <c r="IV27" s="101"/>
      <c r="IW27" s="101"/>
      <c r="IX27" s="101"/>
      <c r="IY27" s="101"/>
      <c r="IZ27" s="101"/>
      <c r="JA27" s="101"/>
      <c r="JB27" s="101"/>
      <c r="JC27" s="101"/>
      <c r="JD27" s="101"/>
      <c r="JE27" s="101"/>
      <c r="JF27" s="101"/>
      <c r="JG27" s="101"/>
      <c r="JH27" s="101"/>
      <c r="JI27" s="101"/>
      <c r="JJ27" s="101"/>
    </row>
    <row r="28" spans="1:270" s="106" customFormat="1">
      <c r="A28" s="103" t="str">
        <f>прил.1!A28</f>
        <v>2.10.</v>
      </c>
      <c r="B28" s="225" t="s">
        <v>184</v>
      </c>
      <c r="C28" s="226" t="s">
        <v>192</v>
      </c>
      <c r="D28" s="134">
        <f>прил.1!D28</f>
        <v>2025</v>
      </c>
      <c r="E28" s="104"/>
      <c r="F28" s="134">
        <f>прил.1!F28</f>
        <v>2025</v>
      </c>
      <c r="G28" s="186"/>
      <c r="H28" s="186">
        <f>прил.1!K28</f>
        <v>8.8510799999999996</v>
      </c>
      <c r="I28" s="99"/>
      <c r="J28" s="186"/>
      <c r="K28" s="186"/>
      <c r="L28" s="99">
        <f t="shared" si="6"/>
        <v>8.8510799999999996</v>
      </c>
      <c r="M28" s="186">
        <f>прил.1!P28</f>
        <v>8.8510799999999996</v>
      </c>
      <c r="N28" s="186"/>
      <c r="O28" s="186"/>
      <c r="P28" s="186"/>
      <c r="Q28" s="186"/>
      <c r="R28" s="99">
        <v>8.85</v>
      </c>
      <c r="S28" s="186"/>
      <c r="T28" s="186">
        <f>прил.1!AF28</f>
        <v>8.8510799999999996</v>
      </c>
      <c r="U28" s="186"/>
      <c r="V28" s="186">
        <f>прил.1!AV28</f>
        <v>0</v>
      </c>
      <c r="W28" s="186">
        <f>прил.1!BD28</f>
        <v>0</v>
      </c>
      <c r="X28" s="186">
        <f>прил.1!BL28</f>
        <v>0</v>
      </c>
      <c r="Y28" s="197">
        <f>прил.1!BT28</f>
        <v>0</v>
      </c>
      <c r="Z28" s="197">
        <f>прил.1!CB28</f>
        <v>0</v>
      </c>
      <c r="AA28" s="197">
        <f t="shared" si="1"/>
        <v>0</v>
      </c>
      <c r="AB28" s="187">
        <f t="shared" si="2"/>
        <v>8.8510799999999996</v>
      </c>
      <c r="AC28" s="121"/>
      <c r="AD28" s="135"/>
      <c r="AE28" s="101"/>
      <c r="AF28" s="101"/>
      <c r="AG28" s="121"/>
      <c r="AH28" s="132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  <c r="IK28" s="101"/>
      <c r="IL28" s="101"/>
      <c r="IM28" s="101"/>
      <c r="IN28" s="101"/>
      <c r="IO28" s="101"/>
      <c r="IP28" s="101"/>
      <c r="IQ28" s="101"/>
      <c r="IR28" s="101"/>
      <c r="IS28" s="101"/>
      <c r="IT28" s="101"/>
      <c r="IU28" s="101"/>
      <c r="IV28" s="101"/>
      <c r="IW28" s="101"/>
      <c r="IX28" s="101"/>
      <c r="IY28" s="101"/>
      <c r="IZ28" s="101"/>
      <c r="JA28" s="101"/>
      <c r="JB28" s="101"/>
      <c r="JC28" s="101"/>
      <c r="JD28" s="101"/>
      <c r="JE28" s="101"/>
      <c r="JF28" s="101"/>
      <c r="JG28" s="101"/>
      <c r="JH28" s="101"/>
      <c r="JI28" s="101"/>
      <c r="JJ28" s="101"/>
    </row>
    <row r="29" spans="1:270" s="106" customFormat="1">
      <c r="A29" s="103" t="str">
        <f>прил.1!A29</f>
        <v>2.11.</v>
      </c>
      <c r="B29" s="225" t="s">
        <v>185</v>
      </c>
      <c r="C29" s="226" t="s">
        <v>193</v>
      </c>
      <c r="D29" s="134">
        <f>прил.1!D29</f>
        <v>2025</v>
      </c>
      <c r="E29" s="104"/>
      <c r="F29" s="134">
        <f>прил.1!F29</f>
        <v>2025</v>
      </c>
      <c r="G29" s="186"/>
      <c r="H29" s="186">
        <f>прил.1!K29</f>
        <v>1.4039999999999999</v>
      </c>
      <c r="I29" s="99"/>
      <c r="J29" s="186"/>
      <c r="K29" s="186"/>
      <c r="L29" s="99">
        <f t="shared" si="6"/>
        <v>1.4039999999999999</v>
      </c>
      <c r="M29" s="186">
        <f>прил.1!P29</f>
        <v>1.4039999999999999</v>
      </c>
      <c r="N29" s="186"/>
      <c r="O29" s="186"/>
      <c r="P29" s="186"/>
      <c r="Q29" s="186"/>
      <c r="R29" s="99">
        <v>1.4</v>
      </c>
      <c r="S29" s="186"/>
      <c r="T29" s="186">
        <f>прил.1!AF29</f>
        <v>1.4039999999999999</v>
      </c>
      <c r="U29" s="186"/>
      <c r="V29" s="186">
        <f>прил.1!AV29</f>
        <v>0</v>
      </c>
      <c r="W29" s="186">
        <f>прил.1!BD29</f>
        <v>0</v>
      </c>
      <c r="X29" s="186">
        <f>прил.1!BL29</f>
        <v>0</v>
      </c>
      <c r="Y29" s="197">
        <f>прил.1!BT29</f>
        <v>0</v>
      </c>
      <c r="Z29" s="197">
        <f>прил.1!CB29</f>
        <v>0</v>
      </c>
      <c r="AA29" s="197">
        <f t="shared" si="1"/>
        <v>0</v>
      </c>
      <c r="AB29" s="187">
        <f t="shared" si="2"/>
        <v>1.4039999999999999</v>
      </c>
      <c r="AC29" s="121"/>
      <c r="AD29" s="135"/>
      <c r="AE29" s="101"/>
      <c r="AF29" s="101"/>
      <c r="AG29" s="121"/>
      <c r="AH29" s="132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  <c r="IQ29" s="101"/>
      <c r="IR29" s="101"/>
      <c r="IS29" s="101"/>
      <c r="IT29" s="101"/>
      <c r="IU29" s="101"/>
      <c r="IV29" s="101"/>
      <c r="IW29" s="101"/>
      <c r="IX29" s="101"/>
      <c r="IY29" s="101"/>
      <c r="IZ29" s="101"/>
      <c r="JA29" s="101"/>
      <c r="JB29" s="101"/>
      <c r="JC29" s="101"/>
      <c r="JD29" s="101"/>
      <c r="JE29" s="101"/>
      <c r="JF29" s="101"/>
      <c r="JG29" s="101"/>
      <c r="JH29" s="101"/>
      <c r="JI29" s="101"/>
      <c r="JJ29" s="101"/>
    </row>
    <row r="30" spans="1:270" s="106" customFormat="1">
      <c r="A30" s="103" t="str">
        <f>прил.1!A30</f>
        <v>2.12.</v>
      </c>
      <c r="B30" s="225" t="s">
        <v>186</v>
      </c>
      <c r="C30" s="226" t="s">
        <v>194</v>
      </c>
      <c r="D30" s="134">
        <f>прил.1!D30</f>
        <v>2025</v>
      </c>
      <c r="E30" s="104"/>
      <c r="F30" s="134">
        <f>прил.1!F30</f>
        <v>2025</v>
      </c>
      <c r="G30" s="186"/>
      <c r="H30" s="186">
        <f>прил.1!K30/1.2</f>
        <v>1.7977333333333334</v>
      </c>
      <c r="I30" s="99"/>
      <c r="J30" s="186"/>
      <c r="K30" s="186"/>
      <c r="L30" s="99">
        <f t="shared" si="6"/>
        <v>1.7977333333333334</v>
      </c>
      <c r="M30" s="99">
        <f>прил.1!N30/1.2</f>
        <v>1.7977333333333334</v>
      </c>
      <c r="N30" s="186"/>
      <c r="O30" s="186"/>
      <c r="P30" s="186"/>
      <c r="Q30" s="186"/>
      <c r="R30" s="99">
        <f>прил.1!P30/1.2</f>
        <v>1.7977333333333334</v>
      </c>
      <c r="S30" s="186"/>
      <c r="T30" s="186">
        <f>прил.1!AF30</f>
        <v>1.7977333333333334</v>
      </c>
      <c r="U30" s="186"/>
      <c r="V30" s="186">
        <f>прил.1!AV30</f>
        <v>0</v>
      </c>
      <c r="W30" s="186">
        <f>прил.1!BD30</f>
        <v>0</v>
      </c>
      <c r="X30" s="186">
        <f>прил.1!BL30</f>
        <v>0</v>
      </c>
      <c r="Y30" s="197">
        <f>прил.1!BT30</f>
        <v>0</v>
      </c>
      <c r="Z30" s="197">
        <f>прил.1!CB30</f>
        <v>0</v>
      </c>
      <c r="AA30" s="197">
        <f t="shared" si="1"/>
        <v>0</v>
      </c>
      <c r="AB30" s="187">
        <f t="shared" si="2"/>
        <v>1.7977333333333334</v>
      </c>
      <c r="AC30" s="121"/>
      <c r="AD30" s="135"/>
      <c r="AE30" s="101"/>
      <c r="AF30" s="101"/>
      <c r="AG30" s="121"/>
      <c r="AH30" s="132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  <c r="IN30" s="101"/>
      <c r="IO30" s="101"/>
      <c r="IP30" s="101"/>
      <c r="IQ30" s="101"/>
      <c r="IR30" s="101"/>
      <c r="IS30" s="101"/>
      <c r="IT30" s="101"/>
      <c r="IU30" s="101"/>
      <c r="IV30" s="101"/>
      <c r="IW30" s="101"/>
      <c r="IX30" s="101"/>
      <c r="IY30" s="101"/>
      <c r="IZ30" s="101"/>
      <c r="JA30" s="101"/>
      <c r="JB30" s="101"/>
      <c r="JC30" s="101"/>
      <c r="JD30" s="101"/>
      <c r="JE30" s="101"/>
      <c r="JF30" s="101"/>
      <c r="JG30" s="101"/>
      <c r="JH30" s="101"/>
      <c r="JI30" s="101"/>
      <c r="JJ30" s="101"/>
    </row>
    <row r="31" spans="1:270" s="106" customFormat="1" ht="31.5">
      <c r="A31" s="103" t="str">
        <f>прил.1!A31</f>
        <v>2.13.</v>
      </c>
      <c r="B31" s="225" t="s">
        <v>187</v>
      </c>
      <c r="C31" s="226" t="s">
        <v>195</v>
      </c>
      <c r="D31" s="134">
        <f>прил.1!D31</f>
        <v>2025</v>
      </c>
      <c r="E31" s="104"/>
      <c r="F31" s="134">
        <f>прил.1!F31</f>
        <v>2025</v>
      </c>
      <c r="G31" s="186"/>
      <c r="H31" s="186">
        <f>прил.1!K31/1.2</f>
        <v>0.17856027500000002</v>
      </c>
      <c r="I31" s="99"/>
      <c r="J31" s="186"/>
      <c r="K31" s="186"/>
      <c r="L31" s="99">
        <f t="shared" si="6"/>
        <v>0.17856027500000002</v>
      </c>
      <c r="M31" s="99">
        <f>прил.1!N31/1.2</f>
        <v>0.17856027500000002</v>
      </c>
      <c r="N31" s="186"/>
      <c r="O31" s="186"/>
      <c r="P31" s="186"/>
      <c r="Q31" s="186"/>
      <c r="R31" s="99">
        <f>прил.1!P31/1.2</f>
        <v>0.17856027500000002</v>
      </c>
      <c r="S31" s="186"/>
      <c r="T31" s="186">
        <f>прил.1!AF31</f>
        <v>0.17856027500000002</v>
      </c>
      <c r="U31" s="186"/>
      <c r="V31" s="186">
        <f>прил.1!AV31</f>
        <v>0</v>
      </c>
      <c r="W31" s="186">
        <f>прил.1!BD31</f>
        <v>0</v>
      </c>
      <c r="X31" s="186">
        <f>прил.1!BL31</f>
        <v>0</v>
      </c>
      <c r="Y31" s="197">
        <f>прил.1!BT31</f>
        <v>0</v>
      </c>
      <c r="Z31" s="197">
        <f>прил.1!CB31</f>
        <v>0</v>
      </c>
      <c r="AA31" s="197">
        <f t="shared" si="1"/>
        <v>0</v>
      </c>
      <c r="AB31" s="187">
        <f t="shared" si="2"/>
        <v>0.17856027500000002</v>
      </c>
      <c r="AC31" s="121"/>
      <c r="AD31" s="135"/>
      <c r="AE31" s="101"/>
      <c r="AF31" s="101"/>
      <c r="AG31" s="121"/>
      <c r="AH31" s="132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/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01"/>
      <c r="IK31" s="101"/>
      <c r="IL31" s="101"/>
      <c r="IM31" s="101"/>
      <c r="IN31" s="101"/>
      <c r="IO31" s="101"/>
      <c r="IP31" s="101"/>
      <c r="IQ31" s="101"/>
      <c r="IR31" s="101"/>
      <c r="IS31" s="101"/>
      <c r="IT31" s="101"/>
      <c r="IU31" s="101"/>
      <c r="IV31" s="101"/>
      <c r="IW31" s="101"/>
      <c r="IX31" s="101"/>
      <c r="IY31" s="101"/>
      <c r="IZ31" s="101"/>
      <c r="JA31" s="101"/>
      <c r="JB31" s="101"/>
      <c r="JC31" s="101"/>
      <c r="JD31" s="101"/>
      <c r="JE31" s="101"/>
      <c r="JF31" s="101"/>
      <c r="JG31" s="101"/>
      <c r="JH31" s="101"/>
      <c r="JI31" s="101"/>
      <c r="JJ31" s="101"/>
    </row>
    <row r="32" spans="1:270" s="106" customFormat="1">
      <c r="A32" s="103" t="str">
        <f>прил.1!A32</f>
        <v>2.14.</v>
      </c>
      <c r="B32" s="225" t="s">
        <v>188</v>
      </c>
      <c r="C32" s="226" t="s">
        <v>196</v>
      </c>
      <c r="D32" s="134">
        <f>прил.1!D32</f>
        <v>2025</v>
      </c>
      <c r="E32" s="104"/>
      <c r="F32" s="134">
        <f>прил.1!F32</f>
        <v>2025</v>
      </c>
      <c r="G32" s="186"/>
      <c r="H32" s="186">
        <f>прил.1!K32/1.2</f>
        <v>1.8957305583333333</v>
      </c>
      <c r="I32" s="99"/>
      <c r="J32" s="186"/>
      <c r="K32" s="186"/>
      <c r="L32" s="99">
        <f t="shared" si="6"/>
        <v>1.8957305583333333</v>
      </c>
      <c r="M32" s="99">
        <f>прил.1!N32/1.2</f>
        <v>1.8957305583333333</v>
      </c>
      <c r="N32" s="186"/>
      <c r="O32" s="186"/>
      <c r="P32" s="186"/>
      <c r="Q32" s="186"/>
      <c r="R32" s="99">
        <f>прил.1!P32/1.2</f>
        <v>1.8957305583333333</v>
      </c>
      <c r="S32" s="186"/>
      <c r="T32" s="186">
        <f>прил.1!AF32</f>
        <v>1.8957305583333333</v>
      </c>
      <c r="U32" s="186"/>
      <c r="V32" s="186">
        <f>прил.1!AV32</f>
        <v>0</v>
      </c>
      <c r="W32" s="186">
        <f>прил.1!BD32</f>
        <v>0</v>
      </c>
      <c r="X32" s="186">
        <f>прил.1!BL32</f>
        <v>0</v>
      </c>
      <c r="Y32" s="197">
        <f>прил.1!BT32</f>
        <v>0</v>
      </c>
      <c r="Z32" s="197">
        <f>прил.1!CB32</f>
        <v>0</v>
      </c>
      <c r="AA32" s="197">
        <f t="shared" si="1"/>
        <v>0</v>
      </c>
      <c r="AB32" s="187">
        <f t="shared" si="2"/>
        <v>1.8957305583333333</v>
      </c>
      <c r="AC32" s="121"/>
      <c r="AD32" s="135"/>
      <c r="AE32" s="101"/>
      <c r="AF32" s="101"/>
      <c r="AG32" s="121"/>
      <c r="AH32" s="132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/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/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101"/>
      <c r="ID32" s="101"/>
      <c r="IE32" s="101"/>
      <c r="IF32" s="101"/>
      <c r="IG32" s="101"/>
      <c r="IH32" s="101"/>
      <c r="II32" s="101"/>
      <c r="IJ32" s="101"/>
      <c r="IK32" s="101"/>
      <c r="IL32" s="101"/>
      <c r="IM32" s="101"/>
      <c r="IN32" s="101"/>
      <c r="IO32" s="101"/>
      <c r="IP32" s="101"/>
      <c r="IQ32" s="101"/>
      <c r="IR32" s="101"/>
      <c r="IS32" s="101"/>
      <c r="IT32" s="101"/>
      <c r="IU32" s="101"/>
      <c r="IV32" s="101"/>
      <c r="IW32" s="101"/>
      <c r="IX32" s="101"/>
      <c r="IY32" s="101"/>
      <c r="IZ32" s="101"/>
      <c r="JA32" s="101"/>
      <c r="JB32" s="101"/>
      <c r="JC32" s="101"/>
      <c r="JD32" s="101"/>
      <c r="JE32" s="101"/>
      <c r="JF32" s="101"/>
      <c r="JG32" s="101"/>
      <c r="JH32" s="101"/>
      <c r="JI32" s="101"/>
      <c r="JJ32" s="101"/>
    </row>
    <row r="33" spans="1:270" s="106" customFormat="1">
      <c r="A33" s="94" t="str">
        <f>прил.1!A33</f>
        <v>3.</v>
      </c>
      <c r="B33" s="95" t="str">
        <f>прил.1!B33</f>
        <v>Оснащение интеллектуальной системой учета</v>
      </c>
      <c r="C33" s="114"/>
      <c r="D33" s="97"/>
      <c r="E33" s="167"/>
      <c r="F33" s="97"/>
      <c r="G33" s="186"/>
      <c r="H33" s="99"/>
      <c r="I33" s="99"/>
      <c r="J33" s="186"/>
      <c r="K33" s="99"/>
      <c r="L33" s="99"/>
      <c r="M33" s="99"/>
      <c r="N33" s="186"/>
      <c r="O33" s="186"/>
      <c r="P33" s="186"/>
      <c r="Q33" s="186"/>
      <c r="R33" s="99">
        <f>прил.1!P33/1.2</f>
        <v>0</v>
      </c>
      <c r="S33" s="186"/>
      <c r="T33" s="186">
        <f>прил.1!AF33</f>
        <v>0</v>
      </c>
      <c r="U33" s="186"/>
      <c r="V33" s="186">
        <f>прил.1!AV33</f>
        <v>0</v>
      </c>
      <c r="W33" s="186">
        <f>прил.1!BD33</f>
        <v>0</v>
      </c>
      <c r="X33" s="186">
        <f>прил.1!BL33</f>
        <v>0</v>
      </c>
      <c r="Y33" s="197">
        <f>прил.1!BT33</f>
        <v>0</v>
      </c>
      <c r="Z33" s="197">
        <f>прил.1!CB33</f>
        <v>0</v>
      </c>
      <c r="AA33" s="197">
        <f t="shared" si="1"/>
        <v>0</v>
      </c>
      <c r="AB33" s="187">
        <f t="shared" si="2"/>
        <v>0</v>
      </c>
      <c r="AC33" s="121">
        <f>AB33-L33</f>
        <v>0</v>
      </c>
      <c r="AD33" s="135"/>
      <c r="AE33" s="101"/>
      <c r="AF33" s="101"/>
      <c r="AG33" s="121"/>
      <c r="AH33" s="132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1"/>
      <c r="DS33" s="101"/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1"/>
      <c r="EH33" s="101"/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/>
      <c r="FK33" s="101"/>
      <c r="FL33" s="101"/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1"/>
      <c r="GA33" s="101"/>
      <c r="GB33" s="101"/>
      <c r="GC33" s="101"/>
      <c r="GD33" s="101"/>
      <c r="GE33" s="101"/>
      <c r="GF33" s="101"/>
      <c r="GG33" s="101"/>
      <c r="GH33" s="101"/>
      <c r="GI33" s="101"/>
      <c r="GJ33" s="101"/>
      <c r="GK33" s="101"/>
      <c r="GL33" s="101"/>
      <c r="GM33" s="101"/>
      <c r="GN33" s="101"/>
      <c r="GO33" s="101"/>
      <c r="GP33" s="101"/>
      <c r="GQ33" s="101"/>
      <c r="GR33" s="101"/>
      <c r="GS33" s="101"/>
      <c r="GT33" s="101"/>
      <c r="GU33" s="101"/>
      <c r="GV33" s="101"/>
      <c r="GW33" s="101"/>
      <c r="GX33" s="101"/>
      <c r="GY33" s="101"/>
      <c r="GZ33" s="101"/>
      <c r="HA33" s="101"/>
      <c r="HB33" s="101"/>
      <c r="HC33" s="101"/>
      <c r="HD33" s="101"/>
      <c r="HE33" s="101"/>
      <c r="HF33" s="101"/>
      <c r="HG33" s="101"/>
      <c r="HH33" s="101"/>
      <c r="HI33" s="101"/>
      <c r="HJ33" s="101"/>
      <c r="HK33" s="101"/>
      <c r="HL33" s="101"/>
      <c r="HM33" s="101"/>
      <c r="HN33" s="101"/>
      <c r="HO33" s="101"/>
      <c r="HP33" s="101"/>
      <c r="HQ33" s="101"/>
      <c r="HR33" s="101"/>
      <c r="HS33" s="101"/>
      <c r="HT33" s="101"/>
      <c r="HU33" s="101"/>
      <c r="HV33" s="101"/>
      <c r="HW33" s="101"/>
      <c r="HX33" s="101"/>
      <c r="HY33" s="101"/>
      <c r="HZ33" s="101"/>
      <c r="IA33" s="101"/>
      <c r="IB33" s="101"/>
      <c r="IC33" s="101"/>
      <c r="ID33" s="101"/>
      <c r="IE33" s="101"/>
      <c r="IF33" s="101"/>
      <c r="IG33" s="101"/>
      <c r="IH33" s="101"/>
      <c r="II33" s="101"/>
      <c r="IJ33" s="101"/>
      <c r="IK33" s="101"/>
      <c r="IL33" s="101"/>
      <c r="IM33" s="101"/>
      <c r="IN33" s="101"/>
      <c r="IO33" s="101"/>
      <c r="IP33" s="101"/>
      <c r="IQ33" s="101"/>
      <c r="IR33" s="101"/>
      <c r="IS33" s="101"/>
      <c r="IT33" s="101"/>
      <c r="IU33" s="101"/>
      <c r="IV33" s="101"/>
      <c r="IW33" s="101"/>
      <c r="IX33" s="101"/>
      <c r="IY33" s="101"/>
      <c r="IZ33" s="101"/>
      <c r="JA33" s="101"/>
      <c r="JB33" s="101"/>
      <c r="JC33" s="101"/>
      <c r="JD33" s="101"/>
      <c r="JE33" s="101"/>
      <c r="JF33" s="101"/>
      <c r="JG33" s="101"/>
      <c r="JH33" s="101"/>
      <c r="JI33" s="101"/>
      <c r="JJ33" s="101"/>
    </row>
    <row r="34" spans="1:270" s="106" customFormat="1">
      <c r="A34" s="103" t="str">
        <f>прил.1!A34</f>
        <v>3.1.</v>
      </c>
      <c r="B34" s="112" t="str">
        <f>прил.1!B34</f>
        <v xml:space="preserve">Оборудование многоквартирных жилых домов интеллектуальной системой учета </v>
      </c>
      <c r="C34" s="96" t="str">
        <f>прил.1!C34</f>
        <v>N_O01</v>
      </c>
      <c r="D34" s="134">
        <f>прил.1!D34</f>
        <v>2025</v>
      </c>
      <c r="E34" s="104">
        <f>прил.1!E34</f>
        <v>2027</v>
      </c>
      <c r="F34" s="134">
        <f>прил.1!F34</f>
        <v>2028</v>
      </c>
      <c r="G34" s="186">
        <f>прил.1!H34/1.2</f>
        <v>521.05833333333339</v>
      </c>
      <c r="H34" s="186">
        <f>прил.1!K34/1.2</f>
        <v>1060.6660039833334</v>
      </c>
      <c r="I34" s="99">
        <f t="shared" ref="I34" si="7">J34+K34</f>
        <v>521.05999999999995</v>
      </c>
      <c r="J34" s="186">
        <v>521.05999999999995</v>
      </c>
      <c r="K34" s="186"/>
      <c r="L34" s="99">
        <f>SUM(M34:N34)</f>
        <v>1060.6660039833334</v>
      </c>
      <c r="M34" s="99">
        <f>прил.1!N34/1.2</f>
        <v>1060.6660039833334</v>
      </c>
      <c r="N34" s="186"/>
      <c r="O34" s="186"/>
      <c r="P34" s="186">
        <f>прил.1!O34/1.2</f>
        <v>521.05833333333339</v>
      </c>
      <c r="Q34" s="186"/>
      <c r="R34" s="99">
        <f>прил.1!P34/1.2</f>
        <v>1060.6660039833334</v>
      </c>
      <c r="S34" s="186">
        <f>прил.1!X34</f>
        <v>172.28333333333336</v>
      </c>
      <c r="T34" s="186">
        <f>прил.1!AF34</f>
        <v>123.99060174166667</v>
      </c>
      <c r="U34" s="186">
        <f>прил.1!AN34</f>
        <v>179.19</v>
      </c>
      <c r="V34" s="186">
        <f>прил.1!AV34</f>
        <v>218.03585465833334</v>
      </c>
      <c r="W34" s="186">
        <f>прил.1!BD34</f>
        <v>169.58333333333334</v>
      </c>
      <c r="X34" s="186">
        <f>прил.1!BL34</f>
        <v>335.71812589166672</v>
      </c>
      <c r="Y34" s="197">
        <f>прил.1!BT34</f>
        <v>0</v>
      </c>
      <c r="Z34" s="197">
        <f>прил.1!CB34</f>
        <v>382.92142169166669</v>
      </c>
      <c r="AA34" s="197">
        <f t="shared" si="1"/>
        <v>521.05666666666673</v>
      </c>
      <c r="AB34" s="187">
        <f>T34+V34+X34+Z34</f>
        <v>1060.6660039833334</v>
      </c>
      <c r="AC34" s="121">
        <f>AB34-L34</f>
        <v>0</v>
      </c>
      <c r="AD34" s="135"/>
      <c r="AE34" s="101"/>
      <c r="AF34" s="101"/>
      <c r="AG34" s="121"/>
      <c r="AH34" s="132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  <c r="HU34" s="101"/>
      <c r="HV34" s="101"/>
      <c r="HW34" s="101"/>
      <c r="HX34" s="101"/>
      <c r="HY34" s="101"/>
      <c r="HZ34" s="101"/>
      <c r="IA34" s="101"/>
      <c r="IB34" s="101"/>
      <c r="IC34" s="101"/>
      <c r="ID34" s="101"/>
      <c r="IE34" s="101"/>
      <c r="IF34" s="101"/>
      <c r="IG34" s="101"/>
      <c r="IH34" s="101"/>
      <c r="II34" s="101"/>
      <c r="IJ34" s="101"/>
      <c r="IK34" s="101"/>
      <c r="IL34" s="101"/>
      <c r="IM34" s="101"/>
      <c r="IN34" s="101"/>
      <c r="IO34" s="101"/>
      <c r="IP34" s="101"/>
      <c r="IQ34" s="101"/>
      <c r="IR34" s="101"/>
      <c r="IS34" s="101"/>
      <c r="IT34" s="101"/>
      <c r="IU34" s="101"/>
      <c r="IV34" s="101"/>
      <c r="IW34" s="101"/>
      <c r="IX34" s="101"/>
      <c r="IY34" s="101"/>
      <c r="IZ34" s="101"/>
      <c r="JA34" s="101"/>
      <c r="JB34" s="101"/>
      <c r="JC34" s="101"/>
      <c r="JD34" s="101"/>
      <c r="JE34" s="101"/>
      <c r="JF34" s="101"/>
      <c r="JG34" s="101"/>
      <c r="JH34" s="101"/>
      <c r="JI34" s="101"/>
      <c r="JJ34" s="101"/>
    </row>
    <row r="35" spans="1:270" s="102" customFormat="1" ht="17.25" thickBot="1">
      <c r="A35" s="137"/>
      <c r="B35" s="138" t="s">
        <v>57</v>
      </c>
      <c r="C35" s="139"/>
      <c r="D35" s="140"/>
      <c r="E35" s="140"/>
      <c r="F35" s="140"/>
      <c r="G35" s="188">
        <f>SUM(G13:G34)</f>
        <v>675.0150000000001</v>
      </c>
      <c r="H35" s="188">
        <f>SUM(H13:H34)</f>
        <v>1331.7770002316668</v>
      </c>
      <c r="I35" s="188">
        <f>SUM(I14:I34)</f>
        <v>675.01946122269305</v>
      </c>
      <c r="J35" s="188">
        <f>SUM(J14:J34)</f>
        <v>675.01946122269305</v>
      </c>
      <c r="K35" s="188"/>
      <c r="L35" s="188">
        <f>SUM(L13:L34)+0.01</f>
        <v>1331.7831281233334</v>
      </c>
      <c r="M35" s="188">
        <f>SUM(M13:M34)+0.01</f>
        <v>1331.7831281233334</v>
      </c>
      <c r="N35" s="188"/>
      <c r="O35" s="188"/>
      <c r="P35" s="188">
        <f>SUM(P14:P34)+0.01</f>
        <v>675.02112789166677</v>
      </c>
      <c r="Q35" s="188"/>
      <c r="R35" s="188">
        <f>SUM(R13:R34)+0.01</f>
        <v>1331.7751647933335</v>
      </c>
      <c r="S35" s="188">
        <f>SUM(S14:S34)</f>
        <v>284.50124333333338</v>
      </c>
      <c r="T35" s="188">
        <f>SUM(T13:T34)</f>
        <v>291.14403056166668</v>
      </c>
      <c r="U35" s="188">
        <v>220.93</v>
      </c>
      <c r="V35" s="188">
        <f>SUM(V13:V34)</f>
        <v>311.52810450833334</v>
      </c>
      <c r="W35" s="188">
        <f>SUM(W14:W34)</f>
        <v>169.58333333333334</v>
      </c>
      <c r="X35" s="188">
        <f>SUM(X13:X34)</f>
        <v>346.18395645000004</v>
      </c>
      <c r="Y35" s="188">
        <f>SUM(Y14:Y34)</f>
        <v>0</v>
      </c>
      <c r="Z35" s="188">
        <f>SUM(Z13:Z34)</f>
        <v>382.92142169166669</v>
      </c>
      <c r="AA35" s="198">
        <f>SUM(AA14:AA34)+0.01</f>
        <v>675.02070455833336</v>
      </c>
      <c r="AB35" s="234">
        <f>SUM(AB13:AB34)</f>
        <v>1331.7775132116667</v>
      </c>
      <c r="AC35" s="121">
        <f>AB35-L35</f>
        <v>-5.6149116667256749E-3</v>
      </c>
      <c r="AD35" s="135"/>
      <c r="AF35" s="101"/>
    </row>
    <row r="36" spans="1:270" s="106" customFormat="1" ht="24" customHeight="1">
      <c r="A36" s="141"/>
      <c r="B36" s="142"/>
      <c r="C36" s="101"/>
      <c r="D36" s="101"/>
      <c r="E36" s="101"/>
      <c r="F36" s="101"/>
      <c r="G36" s="143"/>
      <c r="H36" s="143"/>
      <c r="I36" s="143"/>
      <c r="J36" s="143"/>
      <c r="K36" s="143"/>
      <c r="L36" s="143"/>
      <c r="M36" s="143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  <c r="HS36" s="101"/>
      <c r="HT36" s="101"/>
      <c r="HU36" s="101"/>
      <c r="HV36" s="101"/>
      <c r="HW36" s="101"/>
      <c r="HX36" s="101"/>
      <c r="HY36" s="101"/>
      <c r="HZ36" s="101"/>
      <c r="IA36" s="101"/>
      <c r="IB36" s="101"/>
      <c r="IC36" s="101"/>
      <c r="ID36" s="101"/>
      <c r="IE36" s="101"/>
      <c r="IF36" s="101"/>
      <c r="IG36" s="101"/>
      <c r="IH36" s="101"/>
      <c r="II36" s="101"/>
      <c r="IJ36" s="101"/>
      <c r="IK36" s="101"/>
      <c r="IL36" s="101"/>
      <c r="IM36" s="101"/>
      <c r="IN36" s="101"/>
      <c r="IO36" s="101"/>
      <c r="IP36" s="101"/>
      <c r="IQ36" s="101"/>
      <c r="IR36" s="101"/>
      <c r="IS36" s="101"/>
      <c r="IT36" s="101"/>
      <c r="IU36" s="101"/>
      <c r="IV36" s="101"/>
      <c r="IW36" s="101"/>
      <c r="IX36" s="101"/>
      <c r="IY36" s="101"/>
      <c r="IZ36" s="101"/>
      <c r="JA36" s="101"/>
      <c r="JB36" s="101"/>
      <c r="JC36" s="101"/>
      <c r="JD36" s="101"/>
      <c r="JE36" s="101"/>
      <c r="JF36" s="101"/>
      <c r="JG36" s="101"/>
      <c r="JH36" s="101"/>
      <c r="JI36" s="101"/>
      <c r="JJ36" s="101"/>
    </row>
    <row r="37" spans="1:270" s="106" customFormat="1" ht="20.25">
      <c r="A37" s="250"/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  <c r="AF37" s="250"/>
      <c r="AG37" s="250"/>
      <c r="AH37" s="250"/>
      <c r="AI37" s="250"/>
      <c r="AJ37" s="250"/>
      <c r="AK37" s="250"/>
      <c r="AL37" s="250"/>
      <c r="AM37" s="250"/>
      <c r="AN37" s="250"/>
      <c r="AO37" s="250"/>
      <c r="AP37" s="25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  <c r="HM37" s="101"/>
      <c r="HN37" s="101"/>
      <c r="HO37" s="101"/>
      <c r="HP37" s="101"/>
      <c r="HQ37" s="101"/>
      <c r="HR37" s="101"/>
      <c r="HS37" s="101"/>
      <c r="HT37" s="101"/>
      <c r="HU37" s="101"/>
      <c r="HV37" s="101"/>
      <c r="HW37" s="101"/>
      <c r="HX37" s="101"/>
      <c r="HY37" s="101"/>
      <c r="HZ37" s="101"/>
      <c r="IA37" s="101"/>
      <c r="IB37" s="101"/>
      <c r="IC37" s="101"/>
      <c r="ID37" s="101"/>
      <c r="IE37" s="101"/>
      <c r="IF37" s="101"/>
      <c r="IG37" s="101"/>
      <c r="IH37" s="101"/>
      <c r="II37" s="101"/>
      <c r="IJ37" s="101"/>
      <c r="IK37" s="101"/>
      <c r="IL37" s="101"/>
      <c r="IM37" s="101"/>
      <c r="IN37" s="101"/>
      <c r="IO37" s="101"/>
      <c r="IP37" s="101"/>
      <c r="IQ37" s="101"/>
      <c r="IR37" s="101"/>
      <c r="IS37" s="101"/>
      <c r="IT37" s="101"/>
      <c r="IU37" s="101"/>
      <c r="IV37" s="101"/>
      <c r="IW37" s="101"/>
      <c r="IX37" s="101"/>
      <c r="IY37" s="101"/>
      <c r="IZ37" s="101"/>
      <c r="JA37" s="101"/>
      <c r="JB37" s="101"/>
      <c r="JC37" s="101"/>
      <c r="JD37" s="101"/>
      <c r="JE37" s="101"/>
      <c r="JF37" s="101"/>
      <c r="JG37" s="101"/>
      <c r="JH37" s="101"/>
      <c r="JI37" s="101"/>
      <c r="JJ37" s="101"/>
    </row>
    <row r="38" spans="1:270" s="106" customFormat="1">
      <c r="A38" s="141"/>
      <c r="B38" s="142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21"/>
      <c r="T38" s="121"/>
      <c r="U38" s="121"/>
      <c r="V38" s="121"/>
      <c r="W38" s="121"/>
      <c r="X38" s="121"/>
      <c r="Y38" s="121"/>
      <c r="Z38" s="121"/>
      <c r="AA38" s="12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  <c r="HS38" s="101"/>
      <c r="HT38" s="101"/>
      <c r="HU38" s="101"/>
      <c r="HV38" s="101"/>
      <c r="HW38" s="101"/>
      <c r="HX38" s="101"/>
      <c r="HY38" s="101"/>
      <c r="HZ38" s="101"/>
      <c r="IA38" s="101"/>
      <c r="IB38" s="101"/>
      <c r="IC38" s="101"/>
      <c r="ID38" s="101"/>
      <c r="IE38" s="101"/>
      <c r="IF38" s="101"/>
      <c r="IG38" s="101"/>
      <c r="IH38" s="101"/>
      <c r="II38" s="101"/>
      <c r="IJ38" s="101"/>
      <c r="IK38" s="101"/>
      <c r="IL38" s="101"/>
      <c r="IM38" s="101"/>
      <c r="IN38" s="101"/>
      <c r="IO38" s="101"/>
      <c r="IP38" s="101"/>
      <c r="IQ38" s="101"/>
      <c r="IR38" s="101"/>
      <c r="IS38" s="101"/>
      <c r="IT38" s="101"/>
      <c r="IU38" s="101"/>
      <c r="IV38" s="101"/>
      <c r="IW38" s="101"/>
      <c r="IX38" s="101"/>
      <c r="IY38" s="101"/>
      <c r="IZ38" s="101"/>
      <c r="JA38" s="101"/>
      <c r="JB38" s="101"/>
      <c r="JC38" s="101"/>
      <c r="JD38" s="101"/>
      <c r="JE38" s="101"/>
      <c r="JF38" s="101"/>
      <c r="JG38" s="101"/>
      <c r="JH38" s="101"/>
      <c r="JI38" s="101"/>
      <c r="JJ38" s="101"/>
    </row>
    <row r="39" spans="1:270">
      <c r="A39" s="39"/>
      <c r="B39" s="40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</row>
    <row r="40" spans="1:270">
      <c r="A40" s="39"/>
      <c r="B40" s="40"/>
      <c r="G40" s="43"/>
      <c r="H40" s="43"/>
      <c r="I40" s="43"/>
      <c r="J40" s="43"/>
      <c r="K40" s="43"/>
      <c r="L40" s="43"/>
      <c r="S40" s="44"/>
      <c r="T40" s="44"/>
      <c r="U40" s="44"/>
      <c r="V40" s="44"/>
      <c r="W40" s="44"/>
      <c r="X40" s="44"/>
      <c r="Y40" s="44"/>
      <c r="Z40" s="44"/>
      <c r="AA40" s="44"/>
      <c r="AB40" s="18"/>
    </row>
    <row r="41" spans="1:270">
      <c r="A41" s="39"/>
      <c r="B41" s="40"/>
      <c r="L41" s="43"/>
      <c r="S41" s="45"/>
    </row>
    <row r="42" spans="1:270">
      <c r="A42" s="39"/>
      <c r="B42" s="40"/>
      <c r="L42" s="43"/>
    </row>
    <row r="43" spans="1:270">
      <c r="A43" s="39"/>
      <c r="B43" s="40"/>
      <c r="G43" s="41"/>
      <c r="H43" s="41"/>
      <c r="I43" s="41"/>
      <c r="J43" s="41"/>
      <c r="K43" s="41"/>
      <c r="L43" s="43"/>
    </row>
    <row r="44" spans="1:270">
      <c r="A44" s="39"/>
      <c r="B44" s="40"/>
      <c r="L44" s="43"/>
    </row>
    <row r="45" spans="1:270">
      <c r="A45" s="39"/>
      <c r="B45" s="40"/>
      <c r="L45" s="43"/>
    </row>
    <row r="46" spans="1:270">
      <c r="A46" s="39"/>
      <c r="B46" s="40"/>
      <c r="L46" s="43"/>
    </row>
    <row r="47" spans="1:270">
      <c r="A47" s="39"/>
      <c r="B47" s="40"/>
      <c r="L47" s="43"/>
    </row>
    <row r="48" spans="1:270">
      <c r="A48" s="39"/>
      <c r="B48" s="40"/>
      <c r="L48" s="43"/>
    </row>
    <row r="49" spans="1:12">
      <c r="A49" s="39"/>
      <c r="B49" s="40"/>
      <c r="L49" s="43"/>
    </row>
    <row r="50" spans="1:12">
      <c r="A50" s="39"/>
      <c r="B50" s="40"/>
      <c r="L50" s="43"/>
    </row>
    <row r="51" spans="1:12">
      <c r="A51" s="39"/>
      <c r="B51" s="40"/>
      <c r="L51" s="43"/>
    </row>
    <row r="52" spans="1:12">
      <c r="A52" s="39"/>
      <c r="B52" s="40"/>
      <c r="L52" s="43"/>
    </row>
    <row r="53" spans="1:12">
      <c r="A53" s="39"/>
      <c r="B53" s="40"/>
    </row>
    <row r="54" spans="1:12">
      <c r="A54" s="39"/>
      <c r="B54" s="40"/>
    </row>
    <row r="55" spans="1:12">
      <c r="A55" s="39"/>
      <c r="B55" s="40"/>
    </row>
    <row r="56" spans="1:12">
      <c r="A56" s="39"/>
      <c r="B56" s="40"/>
    </row>
    <row r="57" spans="1:12">
      <c r="A57" s="39"/>
      <c r="B57" s="40"/>
    </row>
    <row r="58" spans="1:12">
      <c r="A58" s="39"/>
      <c r="B58" s="40"/>
    </row>
    <row r="59" spans="1:12">
      <c r="A59" s="39"/>
      <c r="B59" s="40"/>
    </row>
    <row r="60" spans="1:12">
      <c r="A60" s="39"/>
      <c r="B60" s="40"/>
    </row>
    <row r="61" spans="1:12">
      <c r="A61" s="39"/>
      <c r="B61" s="40"/>
    </row>
    <row r="62" spans="1:12">
      <c r="A62" s="39"/>
      <c r="B62" s="40"/>
    </row>
    <row r="63" spans="1:12">
      <c r="A63" s="39"/>
      <c r="B63" s="40"/>
    </row>
    <row r="64" spans="1:12">
      <c r="A64" s="39"/>
      <c r="B64" s="40"/>
    </row>
    <row r="65" spans="1:2">
      <c r="A65" s="39"/>
      <c r="B65" s="40"/>
    </row>
    <row r="66" spans="1:2">
      <c r="A66" s="39"/>
      <c r="B66" s="40"/>
    </row>
    <row r="67" spans="1:2">
      <c r="A67" s="39"/>
      <c r="B67" s="40"/>
    </row>
    <row r="68" spans="1:2">
      <c r="A68" s="39"/>
      <c r="B68" s="40"/>
    </row>
    <row r="69" spans="1:2">
      <c r="A69" s="39"/>
      <c r="B69" s="40"/>
    </row>
    <row r="70" spans="1:2">
      <c r="A70" s="39"/>
      <c r="B70" s="40"/>
    </row>
    <row r="71" spans="1:2">
      <c r="A71" s="39"/>
      <c r="B71" s="40"/>
    </row>
    <row r="72" spans="1:2">
      <c r="A72" s="39"/>
      <c r="B72" s="40"/>
    </row>
    <row r="73" spans="1:2">
      <c r="A73" s="39"/>
      <c r="B73" s="40"/>
    </row>
    <row r="74" spans="1:2">
      <c r="A74" s="39"/>
      <c r="B74" s="40"/>
    </row>
    <row r="75" spans="1:2">
      <c r="A75" s="39"/>
      <c r="B75" s="40"/>
    </row>
    <row r="76" spans="1:2">
      <c r="A76" s="39"/>
      <c r="B76" s="40"/>
    </row>
    <row r="77" spans="1:2">
      <c r="A77" s="39"/>
      <c r="B77" s="40"/>
    </row>
    <row r="78" spans="1:2">
      <c r="A78" s="39"/>
      <c r="B78" s="40"/>
    </row>
    <row r="79" spans="1:2">
      <c r="A79" s="39"/>
      <c r="B79" s="40"/>
    </row>
    <row r="80" spans="1:2">
      <c r="A80" s="39"/>
      <c r="B80" s="40"/>
    </row>
    <row r="81" spans="1:28">
      <c r="A81" s="39"/>
      <c r="B81" s="40"/>
    </row>
    <row r="82" spans="1:28">
      <c r="A82" s="39"/>
      <c r="B82" s="40"/>
    </row>
    <row r="83" spans="1:28">
      <c r="A83" s="39"/>
      <c r="B83" s="40"/>
    </row>
    <row r="84" spans="1:28">
      <c r="A84" s="39"/>
      <c r="B84" s="40"/>
    </row>
    <row r="86" spans="1:28" ht="17.25" customHeight="1">
      <c r="A86" s="262"/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  <c r="P86" s="262"/>
      <c r="Q86" s="262"/>
      <c r="R86" s="262"/>
      <c r="S86" s="262"/>
      <c r="T86" s="262"/>
      <c r="U86" s="262"/>
      <c r="V86" s="262"/>
      <c r="W86" s="262"/>
      <c r="X86" s="262"/>
      <c r="Y86" s="262"/>
      <c r="Z86" s="262"/>
      <c r="AA86" s="262"/>
      <c r="AB86" s="262"/>
    </row>
  </sheetData>
  <mergeCells count="25">
    <mergeCell ref="U10:V10"/>
    <mergeCell ref="W10:X10"/>
    <mergeCell ref="AA10:AB10"/>
    <mergeCell ref="A3:AB3"/>
    <mergeCell ref="A4:AB4"/>
    <mergeCell ref="A6:AB6"/>
    <mergeCell ref="A7:AB7"/>
    <mergeCell ref="A8:AB8"/>
    <mergeCell ref="Y10:Z10"/>
    <mergeCell ref="A86:AB86"/>
    <mergeCell ref="L10:N10"/>
    <mergeCell ref="Q10:R10"/>
    <mergeCell ref="A9:A11"/>
    <mergeCell ref="B9:B11"/>
    <mergeCell ref="C9:C11"/>
    <mergeCell ref="D9:D11"/>
    <mergeCell ref="E9:F10"/>
    <mergeCell ref="G9:H10"/>
    <mergeCell ref="I10:K10"/>
    <mergeCell ref="I9:N9"/>
    <mergeCell ref="O10:P10"/>
    <mergeCell ref="O9:R9"/>
    <mergeCell ref="A37:AP37"/>
    <mergeCell ref="S9:AB9"/>
    <mergeCell ref="S10:T10"/>
  </mergeCells>
  <dataValidations count="1">
    <dataValidation type="textLength" operator="lessThanOrEqual" allowBlank="1" showErrorMessage="1" errorTitle="Ошибка" error="Допускается ввод не более 900 символов!" sqref="I22:I34 K33:M33 M30:M32 J14:J15 H33 J23:J24 I21:J21 H14:H17 K14:M17 I14:I20 J19 M34 R14:R34 M19:M23">
      <formula1>900</formula1>
      <formula2>0</formula2>
    </dataValidation>
  </dataValidations>
  <pageMargins left="0.70833333333333304" right="0.70833333333333304" top="0.74791666666666701" bottom="0.74791666666666701" header="0.51180555555555496" footer="0.51180555555555496"/>
  <pageSetup paperSize="9" scale="2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C0C0"/>
    <pageSetUpPr fitToPage="1"/>
  </sheetPr>
  <dimension ref="A1:JC41"/>
  <sheetViews>
    <sheetView zoomScale="62" zoomScaleNormal="62" zoomScaleSheetLayoutView="98" zoomScalePageLayoutView="70" workbookViewId="0">
      <pane xSplit="3" topLeftCell="D1" activePane="topRight" state="frozen"/>
      <selection pane="topRight" activeCell="V42" sqref="V41:V42"/>
    </sheetView>
  </sheetViews>
  <sheetFormatPr defaultColWidth="9" defaultRowHeight="15.75"/>
  <cols>
    <col min="1" max="1" width="12.7109375" style="7" customWidth="1"/>
    <col min="2" max="2" width="95.28515625" style="7" customWidth="1"/>
    <col min="3" max="3" width="15.7109375" style="7" customWidth="1"/>
    <col min="4" max="4" width="14.140625" style="7" customWidth="1"/>
    <col min="5" max="5" width="17.28515625" style="7" customWidth="1"/>
    <col min="6" max="7" width="17.28515625" style="184" customWidth="1"/>
    <col min="8" max="8" width="7.5703125" style="184" customWidth="1"/>
    <col min="9" max="9" width="9.7109375" style="184" customWidth="1"/>
    <col min="10" max="10" width="9.42578125" style="7" customWidth="1"/>
    <col min="11" max="11" width="8.28515625" style="7" customWidth="1"/>
    <col min="12" max="13" width="8.28515625" style="184" customWidth="1"/>
    <col min="14" max="14" width="9.140625" style="7" customWidth="1"/>
    <col min="15" max="15" width="7.7109375" style="7" customWidth="1"/>
    <col min="16" max="16" width="7.7109375" style="184" customWidth="1"/>
    <col min="17" max="17" width="8.85546875" style="184" customWidth="1"/>
    <col min="18" max="18" width="7.7109375" style="165" customWidth="1"/>
    <col min="19" max="19" width="10" style="165" customWidth="1"/>
    <col min="20" max="20" width="13.7109375" style="224" customWidth="1"/>
    <col min="21" max="21" width="9.28515625" style="224" customWidth="1"/>
    <col min="22" max="22" width="12.28515625" style="224" customWidth="1"/>
    <col min="23" max="23" width="12" style="224" customWidth="1"/>
    <col min="24" max="24" width="7.7109375" style="184" customWidth="1"/>
    <col min="25" max="25" width="10.28515625" style="184" customWidth="1"/>
    <col min="26" max="26" width="10" style="7" customWidth="1"/>
    <col min="27" max="27" width="11.140625" style="7" customWidth="1"/>
    <col min="28" max="28" width="11" style="7" customWidth="1"/>
    <col min="29" max="29" width="2" style="7" customWidth="1"/>
    <col min="30" max="37" width="5.5703125" style="7" customWidth="1"/>
    <col min="38" max="263" width="9" style="7"/>
  </cols>
  <sheetData>
    <row r="1" spans="1:263" ht="18.75">
      <c r="A1" s="33"/>
      <c r="B1" s="5"/>
      <c r="C1" s="5"/>
      <c r="D1" s="22"/>
      <c r="E1" s="22"/>
      <c r="F1" s="22"/>
      <c r="G1" s="22"/>
      <c r="H1" s="47"/>
      <c r="I1" s="47"/>
      <c r="J1" s="47"/>
      <c r="K1" s="47"/>
      <c r="L1" s="47"/>
      <c r="M1" s="47"/>
      <c r="N1" s="47"/>
      <c r="AA1" s="34" t="s">
        <v>73</v>
      </c>
    </row>
    <row r="2" spans="1:263" ht="18.7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AA2" s="10"/>
    </row>
    <row r="3" spans="1:26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63">
      <c r="A4" s="284" t="s">
        <v>74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181"/>
      <c r="Q4" s="181"/>
      <c r="R4" s="162"/>
      <c r="S4" s="162"/>
      <c r="T4" s="221"/>
      <c r="U4" s="221"/>
      <c r="V4" s="221"/>
      <c r="W4" s="221"/>
      <c r="X4" s="181"/>
      <c r="Y4" s="181"/>
      <c r="Z4" s="51"/>
      <c r="AA4" s="51"/>
    </row>
    <row r="5" spans="1:263">
      <c r="A5" s="285" t="s">
        <v>75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182"/>
      <c r="Q5" s="182"/>
      <c r="R5" s="163"/>
      <c r="S5" s="163"/>
      <c r="T5" s="222"/>
      <c r="U5" s="222"/>
      <c r="V5" s="222"/>
      <c r="W5" s="222"/>
      <c r="X5" s="182"/>
      <c r="Y5" s="182"/>
      <c r="Z5" s="53"/>
      <c r="AA5" s="53"/>
    </row>
    <row r="6" spans="1:263">
      <c r="A6" s="33"/>
      <c r="B6" s="54"/>
      <c r="C6" s="54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47"/>
      <c r="AA6" s="47"/>
    </row>
    <row r="7" spans="1:263" ht="18.75">
      <c r="A7" s="267" t="str">
        <f>прил.1!A6</f>
        <v>ООО «Энергосбыт Запорожье»</v>
      </c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178"/>
      <c r="Q7" s="178"/>
      <c r="R7" s="161"/>
      <c r="S7" s="161"/>
      <c r="T7" s="218"/>
      <c r="U7" s="218"/>
      <c r="V7" s="218"/>
      <c r="W7" s="218"/>
      <c r="X7" s="178"/>
      <c r="Y7" s="178"/>
      <c r="Z7" s="24"/>
      <c r="AA7" s="24"/>
      <c r="AB7" s="12"/>
    </row>
    <row r="8" spans="1:263">
      <c r="A8" s="253" t="s">
        <v>4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176"/>
      <c r="Q8" s="176"/>
      <c r="R8" s="158"/>
      <c r="S8" s="158"/>
      <c r="T8" s="216"/>
      <c r="U8" s="216"/>
      <c r="V8" s="216"/>
      <c r="W8" s="216"/>
      <c r="X8" s="176"/>
      <c r="Y8" s="176"/>
      <c r="Z8" s="51"/>
      <c r="AA8" s="51"/>
      <c r="AB8" s="13"/>
    </row>
    <row r="9" spans="1:263" ht="16.5" customHeight="1" thickBot="1">
      <c r="A9" s="286"/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183"/>
      <c r="Q9" s="183"/>
      <c r="R9" s="164"/>
      <c r="S9" s="164"/>
      <c r="T9" s="223"/>
      <c r="U9" s="223"/>
      <c r="V9" s="223"/>
      <c r="W9" s="223"/>
      <c r="X9" s="183"/>
      <c r="Y9" s="183"/>
      <c r="Z9" s="55"/>
      <c r="AA9" s="55"/>
    </row>
    <row r="10" spans="1:263" ht="51.75" customHeight="1" thickBot="1">
      <c r="A10" s="274" t="s">
        <v>5</v>
      </c>
      <c r="B10" s="275" t="s">
        <v>60</v>
      </c>
      <c r="C10" s="275" t="s">
        <v>61</v>
      </c>
      <c r="D10" s="242" t="s">
        <v>76</v>
      </c>
      <c r="E10" s="277"/>
      <c r="F10" s="277"/>
      <c r="G10" s="277"/>
      <c r="H10" s="279" t="s">
        <v>168</v>
      </c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1"/>
      <c r="AB10" s="239"/>
      <c r="AC10" s="239"/>
      <c r="AD10" s="239"/>
      <c r="AE10" s="239"/>
    </row>
    <row r="11" spans="1:263" ht="32.25" customHeight="1" thickBot="1">
      <c r="A11" s="274"/>
      <c r="B11" s="275"/>
      <c r="C11" s="275"/>
      <c r="D11" s="244"/>
      <c r="E11" s="278"/>
      <c r="F11" s="278"/>
      <c r="G11" s="245"/>
      <c r="H11" s="269" t="s">
        <v>66</v>
      </c>
      <c r="I11" s="270"/>
      <c r="J11" s="270"/>
      <c r="K11" s="271"/>
      <c r="L11" s="269" t="s">
        <v>67</v>
      </c>
      <c r="M11" s="270"/>
      <c r="N11" s="270"/>
      <c r="O11" s="271"/>
      <c r="P11" s="269" t="s">
        <v>153</v>
      </c>
      <c r="Q11" s="270"/>
      <c r="R11" s="270"/>
      <c r="S11" s="271"/>
      <c r="T11" s="269" t="s">
        <v>204</v>
      </c>
      <c r="U11" s="270"/>
      <c r="V11" s="270"/>
      <c r="W11" s="271"/>
      <c r="X11" s="269" t="s">
        <v>77</v>
      </c>
      <c r="Y11" s="270"/>
      <c r="Z11" s="270"/>
      <c r="AA11" s="272"/>
    </row>
    <row r="12" spans="1:263" ht="45" customHeight="1" thickBot="1">
      <c r="A12" s="274"/>
      <c r="B12" s="275"/>
      <c r="C12" s="275"/>
      <c r="D12" s="276" t="s">
        <v>12</v>
      </c>
      <c r="E12" s="276"/>
      <c r="F12" s="276" t="s">
        <v>163</v>
      </c>
      <c r="G12" s="276"/>
      <c r="H12" s="273" t="s">
        <v>78</v>
      </c>
      <c r="I12" s="273"/>
      <c r="J12" s="273" t="s">
        <v>208</v>
      </c>
      <c r="K12" s="273"/>
      <c r="L12" s="273" t="s">
        <v>78</v>
      </c>
      <c r="M12" s="273"/>
      <c r="N12" s="273" t="s">
        <v>208</v>
      </c>
      <c r="O12" s="273"/>
      <c r="P12" s="273" t="s">
        <v>78</v>
      </c>
      <c r="Q12" s="273"/>
      <c r="R12" s="273" t="s">
        <v>208</v>
      </c>
      <c r="S12" s="273"/>
      <c r="T12" s="273" t="s">
        <v>78</v>
      </c>
      <c r="U12" s="273"/>
      <c r="V12" s="273" t="s">
        <v>208</v>
      </c>
      <c r="W12" s="273"/>
      <c r="X12" s="282" t="s">
        <v>78</v>
      </c>
      <c r="Y12" s="283"/>
      <c r="Z12" s="273" t="s">
        <v>208</v>
      </c>
      <c r="AA12" s="273"/>
    </row>
    <row r="13" spans="1:263" ht="60.75" customHeight="1">
      <c r="A13" s="274"/>
      <c r="B13" s="275"/>
      <c r="C13" s="275"/>
      <c r="D13" s="16" t="s">
        <v>79</v>
      </c>
      <c r="E13" s="16" t="s">
        <v>80</v>
      </c>
      <c r="F13" s="16" t="s">
        <v>79</v>
      </c>
      <c r="G13" s="16" t="s">
        <v>80</v>
      </c>
      <c r="H13" s="16" t="s">
        <v>79</v>
      </c>
      <c r="I13" s="16" t="s">
        <v>80</v>
      </c>
      <c r="J13" s="16" t="s">
        <v>79</v>
      </c>
      <c r="K13" s="16" t="s">
        <v>80</v>
      </c>
      <c r="L13" s="16" t="s">
        <v>79</v>
      </c>
      <c r="M13" s="16" t="s">
        <v>80</v>
      </c>
      <c r="N13" s="16" t="s">
        <v>79</v>
      </c>
      <c r="O13" s="16" t="s">
        <v>80</v>
      </c>
      <c r="P13" s="16" t="s">
        <v>79</v>
      </c>
      <c r="Q13" s="16" t="s">
        <v>80</v>
      </c>
      <c r="R13" s="16" t="s">
        <v>79</v>
      </c>
      <c r="S13" s="16" t="s">
        <v>80</v>
      </c>
      <c r="T13" s="16" t="s">
        <v>79</v>
      </c>
      <c r="U13" s="16" t="s">
        <v>80</v>
      </c>
      <c r="V13" s="16" t="s">
        <v>79</v>
      </c>
      <c r="W13" s="16" t="s">
        <v>80</v>
      </c>
      <c r="X13" s="16" t="s">
        <v>79</v>
      </c>
      <c r="Y13" s="16" t="s">
        <v>80</v>
      </c>
      <c r="Z13" s="16" t="s">
        <v>79</v>
      </c>
      <c r="AA13" s="57" t="s">
        <v>80</v>
      </c>
    </row>
    <row r="14" spans="1:263">
      <c r="A14" s="159">
        <v>1</v>
      </c>
      <c r="B14" s="159">
        <v>2</v>
      </c>
      <c r="C14" s="159">
        <v>3</v>
      </c>
      <c r="D14" s="159">
        <v>4</v>
      </c>
      <c r="E14" s="159">
        <v>5</v>
      </c>
      <c r="F14" s="172">
        <v>6</v>
      </c>
      <c r="G14" s="172">
        <v>7</v>
      </c>
      <c r="H14" s="172">
        <v>12</v>
      </c>
      <c r="I14" s="172">
        <v>13</v>
      </c>
      <c r="J14" s="172">
        <v>14</v>
      </c>
      <c r="K14" s="172">
        <v>15</v>
      </c>
      <c r="L14" s="172">
        <v>16</v>
      </c>
      <c r="M14" s="172">
        <v>17</v>
      </c>
      <c r="N14" s="172">
        <v>18</v>
      </c>
      <c r="O14" s="172">
        <v>19</v>
      </c>
      <c r="P14" s="172">
        <v>20</v>
      </c>
      <c r="Q14" s="172">
        <v>21</v>
      </c>
      <c r="R14" s="172">
        <v>22</v>
      </c>
      <c r="S14" s="172">
        <v>23</v>
      </c>
      <c r="T14" s="214">
        <v>24</v>
      </c>
      <c r="U14" s="214">
        <v>25</v>
      </c>
      <c r="V14" s="214">
        <v>26</v>
      </c>
      <c r="W14" s="214">
        <v>27</v>
      </c>
      <c r="X14" s="172">
        <v>28</v>
      </c>
      <c r="Y14" s="172">
        <v>29</v>
      </c>
      <c r="Z14" s="172">
        <v>30</v>
      </c>
      <c r="AA14" s="172">
        <v>31</v>
      </c>
    </row>
    <row r="15" spans="1:263" s="106" customFormat="1">
      <c r="A15" s="145" t="str">
        <f>прил.1!A13</f>
        <v>1.</v>
      </c>
      <c r="B15" s="95" t="s">
        <v>29</v>
      </c>
      <c r="C15" s="96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7"/>
      <c r="AB15" s="101">
        <f>Z15-N15-J15</f>
        <v>0</v>
      </c>
      <c r="AC15" s="101">
        <f>D15-Z15</f>
        <v>0</v>
      </c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  <c r="IU15" s="101"/>
      <c r="IV15" s="101"/>
      <c r="IW15" s="101"/>
      <c r="IX15" s="101"/>
      <c r="IY15" s="101"/>
      <c r="IZ15" s="101"/>
      <c r="JA15" s="101"/>
      <c r="JB15" s="101"/>
      <c r="JC15" s="101"/>
    </row>
    <row r="16" spans="1:263" s="106" customFormat="1">
      <c r="A16" s="166" t="str">
        <f>прил.1!A14</f>
        <v>1.1.</v>
      </c>
      <c r="B16" s="107" t="s">
        <v>33</v>
      </c>
      <c r="C16" s="145" t="str">
        <f>прил.1!C14</f>
        <v>N_O10</v>
      </c>
      <c r="D16" s="146">
        <f t="shared" ref="D16:D18" si="0">H16+L16+P16</f>
        <v>0</v>
      </c>
      <c r="E16" s="144"/>
      <c r="F16" s="146">
        <v>1</v>
      </c>
      <c r="G16" s="144"/>
      <c r="H16" s="144"/>
      <c r="I16" s="144"/>
      <c r="J16" s="144"/>
      <c r="K16" s="144"/>
      <c r="L16" s="144"/>
      <c r="M16" s="144"/>
      <c r="N16" s="144">
        <v>1</v>
      </c>
      <c r="O16" s="144"/>
      <c r="P16" s="144"/>
      <c r="Q16" s="144"/>
      <c r="R16" s="144"/>
      <c r="S16" s="144"/>
      <c r="T16" s="144"/>
      <c r="U16" s="144"/>
      <c r="V16" s="144"/>
      <c r="W16" s="144"/>
      <c r="X16" s="144">
        <f>H16+L16+P16</f>
        <v>0</v>
      </c>
      <c r="Y16" s="144"/>
      <c r="Z16" s="144">
        <f>J16+N16+R16+V16</f>
        <v>1</v>
      </c>
      <c r="AA16" s="147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  <c r="IQ16" s="101"/>
      <c r="IR16" s="101"/>
      <c r="IS16" s="101"/>
      <c r="IT16" s="101"/>
      <c r="IU16" s="101"/>
      <c r="IV16" s="101"/>
      <c r="IW16" s="101"/>
      <c r="IX16" s="101"/>
      <c r="IY16" s="101"/>
      <c r="IZ16" s="101"/>
      <c r="JA16" s="101"/>
      <c r="JB16" s="101"/>
      <c r="JC16" s="101"/>
    </row>
    <row r="17" spans="1:263" s="106" customFormat="1">
      <c r="A17" s="166" t="str">
        <f>прил.1!A15</f>
        <v>1.2.</v>
      </c>
      <c r="B17" s="170" t="s">
        <v>155</v>
      </c>
      <c r="C17" s="145" t="str">
        <f>прил.1!C15</f>
        <v>O_O01</v>
      </c>
      <c r="D17" s="146">
        <f t="shared" si="0"/>
        <v>1</v>
      </c>
      <c r="E17" s="144"/>
      <c r="F17" s="146">
        <v>25</v>
      </c>
      <c r="G17" s="144"/>
      <c r="H17" s="144">
        <v>1</v>
      </c>
      <c r="I17" s="144"/>
      <c r="J17" s="144">
        <v>9</v>
      </c>
      <c r="K17" s="144"/>
      <c r="L17" s="144"/>
      <c r="M17" s="144"/>
      <c r="N17" s="144">
        <v>10</v>
      </c>
      <c r="O17" s="144"/>
      <c r="P17" s="144"/>
      <c r="Q17" s="144"/>
      <c r="R17" s="144">
        <v>6</v>
      </c>
      <c r="S17" s="144"/>
      <c r="T17" s="144"/>
      <c r="U17" s="144"/>
      <c r="V17" s="144"/>
      <c r="W17" s="144"/>
      <c r="X17" s="144">
        <f t="shared" ref="X17:X36" si="1">H17+L17+P17</f>
        <v>1</v>
      </c>
      <c r="Y17" s="144"/>
      <c r="Z17" s="144">
        <f t="shared" ref="Z17:Z35" si="2">J17+N17+R17+V17</f>
        <v>25</v>
      </c>
      <c r="AA17" s="147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</row>
    <row r="18" spans="1:263" s="106" customFormat="1">
      <c r="A18" s="166" t="s">
        <v>32</v>
      </c>
      <c r="B18" s="107" t="s">
        <v>157</v>
      </c>
      <c r="C18" s="96" t="s">
        <v>158</v>
      </c>
      <c r="D18" s="146">
        <f t="shared" si="0"/>
        <v>14</v>
      </c>
      <c r="E18" s="144"/>
      <c r="F18" s="146">
        <v>0</v>
      </c>
      <c r="G18" s="144"/>
      <c r="H18" s="144">
        <v>14</v>
      </c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>
        <f t="shared" si="1"/>
        <v>14</v>
      </c>
      <c r="Y18" s="144"/>
      <c r="Z18" s="144">
        <f t="shared" si="2"/>
        <v>0</v>
      </c>
      <c r="AA18" s="147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  <c r="IQ18" s="101"/>
      <c r="IR18" s="101"/>
      <c r="IS18" s="101"/>
      <c r="IT18" s="101"/>
      <c r="IU18" s="101"/>
      <c r="IV18" s="101"/>
      <c r="IW18" s="101"/>
      <c r="IX18" s="101"/>
      <c r="IY18" s="101"/>
      <c r="IZ18" s="101"/>
      <c r="JA18" s="101"/>
      <c r="JB18" s="101"/>
      <c r="JC18" s="101"/>
    </row>
    <row r="19" spans="1:263" s="106" customFormat="1">
      <c r="A19" s="166" t="s">
        <v>35</v>
      </c>
      <c r="B19" s="229" t="s">
        <v>199</v>
      </c>
      <c r="C19" s="226" t="s">
        <v>200</v>
      </c>
      <c r="D19" s="144"/>
      <c r="E19" s="144"/>
      <c r="F19" s="146">
        <v>2</v>
      </c>
      <c r="G19" s="144"/>
      <c r="H19" s="144"/>
      <c r="I19" s="144"/>
      <c r="J19" s="144">
        <v>1</v>
      </c>
      <c r="K19" s="144"/>
      <c r="L19" s="144"/>
      <c r="M19" s="144"/>
      <c r="N19" s="144">
        <v>1</v>
      </c>
      <c r="O19" s="144"/>
      <c r="P19" s="144"/>
      <c r="Q19" s="144"/>
      <c r="R19" s="144"/>
      <c r="S19" s="144"/>
      <c r="T19" s="144"/>
      <c r="U19" s="144"/>
      <c r="V19" s="144"/>
      <c r="W19" s="144"/>
      <c r="X19" s="144">
        <f t="shared" si="1"/>
        <v>0</v>
      </c>
      <c r="Y19" s="144"/>
      <c r="Z19" s="144">
        <f t="shared" si="2"/>
        <v>2</v>
      </c>
      <c r="AA19" s="147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  <c r="IF19" s="101"/>
      <c r="IG19" s="101"/>
      <c r="IH19" s="101"/>
      <c r="II19" s="101"/>
      <c r="IJ19" s="101"/>
      <c r="IK19" s="101"/>
      <c r="IL19" s="101"/>
      <c r="IM19" s="101"/>
      <c r="IN19" s="101"/>
      <c r="IO19" s="101"/>
      <c r="IP19" s="101"/>
      <c r="IQ19" s="101"/>
      <c r="IR19" s="101"/>
      <c r="IS19" s="101"/>
      <c r="IT19" s="101"/>
      <c r="IU19" s="101"/>
      <c r="IV19" s="101"/>
      <c r="IW19" s="101"/>
      <c r="IX19" s="101"/>
      <c r="IY19" s="101"/>
      <c r="IZ19" s="101"/>
      <c r="JA19" s="101"/>
      <c r="JB19" s="101"/>
      <c r="JC19" s="101"/>
    </row>
    <row r="20" spans="1:263" s="106" customFormat="1">
      <c r="A20" s="145" t="str">
        <f>прил.1!A18</f>
        <v>2.</v>
      </c>
      <c r="B20" s="109" t="s">
        <v>152</v>
      </c>
      <c r="C20" s="110"/>
      <c r="D20" s="144"/>
      <c r="E20" s="147"/>
      <c r="F20" s="146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4">
        <f t="shared" si="1"/>
        <v>0</v>
      </c>
      <c r="Y20" s="147"/>
      <c r="Z20" s="144">
        <f t="shared" si="2"/>
        <v>0</v>
      </c>
      <c r="AA20" s="147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01"/>
      <c r="IK20" s="101"/>
      <c r="IL20" s="101"/>
      <c r="IM20" s="101"/>
      <c r="IN20" s="101"/>
      <c r="IO20" s="101"/>
      <c r="IP20" s="101"/>
      <c r="IQ20" s="101"/>
      <c r="IR20" s="101"/>
      <c r="IS20" s="101"/>
      <c r="IT20" s="101"/>
      <c r="IU20" s="101"/>
      <c r="IV20" s="101"/>
      <c r="IW20" s="101"/>
      <c r="IX20" s="101"/>
      <c r="IY20" s="101"/>
      <c r="IZ20" s="101"/>
      <c r="JA20" s="101"/>
      <c r="JB20" s="101"/>
      <c r="JC20" s="101"/>
    </row>
    <row r="21" spans="1:263" s="106" customFormat="1">
      <c r="A21" s="166" t="str">
        <f>прил.1!A19</f>
        <v>2.1.</v>
      </c>
      <c r="B21" s="107" t="str">
        <f>прил.1!B19</f>
        <v>Сервер</v>
      </c>
      <c r="C21" s="145" t="str">
        <f>прил.1!C19</f>
        <v>N_O03</v>
      </c>
      <c r="D21" s="146">
        <f t="shared" ref="D21:D26" si="3">H21+L21+P21</f>
        <v>0</v>
      </c>
      <c r="E21" s="144"/>
      <c r="F21" s="146">
        <f t="shared" ref="F21:F34" si="4">Z21</f>
        <v>6</v>
      </c>
      <c r="G21" s="144"/>
      <c r="H21" s="144"/>
      <c r="I21" s="144"/>
      <c r="J21" s="144">
        <v>6</v>
      </c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>
        <f t="shared" si="1"/>
        <v>0</v>
      </c>
      <c r="Y21" s="144"/>
      <c r="Z21" s="144">
        <f t="shared" si="2"/>
        <v>6</v>
      </c>
      <c r="AA21" s="147"/>
      <c r="AB21" s="101">
        <f t="shared" ref="AB21:AB35" si="5">Z21-N21-J21</f>
        <v>0</v>
      </c>
      <c r="AC21" s="101">
        <f t="shared" ref="AC21:AC36" si="6">F21-Z21</f>
        <v>0</v>
      </c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101"/>
      <c r="HX21" s="101"/>
      <c r="HY21" s="101"/>
      <c r="HZ21" s="101"/>
      <c r="IA21" s="101"/>
      <c r="IB21" s="101"/>
      <c r="IC21" s="101"/>
      <c r="ID21" s="101"/>
      <c r="IE21" s="101"/>
      <c r="IF21" s="101"/>
      <c r="IG21" s="101"/>
      <c r="IH21" s="101"/>
      <c r="II21" s="101"/>
      <c r="IJ21" s="101"/>
      <c r="IK21" s="101"/>
      <c r="IL21" s="101"/>
      <c r="IM21" s="101"/>
      <c r="IN21" s="101"/>
      <c r="IO21" s="101"/>
      <c r="IP21" s="101"/>
      <c r="IQ21" s="101"/>
      <c r="IR21" s="101"/>
      <c r="IS21" s="101"/>
      <c r="IT21" s="101"/>
      <c r="IU21" s="101"/>
      <c r="IV21" s="101"/>
      <c r="IW21" s="101"/>
      <c r="IX21" s="101"/>
      <c r="IY21" s="101"/>
      <c r="IZ21" s="101"/>
      <c r="JA21" s="101"/>
      <c r="JB21" s="101"/>
      <c r="JC21" s="101"/>
    </row>
    <row r="22" spans="1:263" s="106" customFormat="1">
      <c r="A22" s="166" t="str">
        <f>прил.1!A20</f>
        <v>2.2.</v>
      </c>
      <c r="B22" s="107" t="str">
        <f>прил.1!B20</f>
        <v>СХД</v>
      </c>
      <c r="C22" s="145" t="str">
        <f>прил.1!C20</f>
        <v>N_O04</v>
      </c>
      <c r="D22" s="146">
        <f t="shared" si="3"/>
        <v>2</v>
      </c>
      <c r="E22" s="144"/>
      <c r="F22" s="146">
        <f t="shared" si="4"/>
        <v>1</v>
      </c>
      <c r="G22" s="144"/>
      <c r="H22" s="144">
        <v>2</v>
      </c>
      <c r="I22" s="144"/>
      <c r="J22" s="144">
        <v>1</v>
      </c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>
        <f t="shared" si="1"/>
        <v>2</v>
      </c>
      <c r="Y22" s="144"/>
      <c r="Z22" s="144">
        <f t="shared" si="2"/>
        <v>1</v>
      </c>
      <c r="AA22" s="147"/>
      <c r="AB22" s="101">
        <f t="shared" si="5"/>
        <v>0</v>
      </c>
      <c r="AC22" s="101">
        <f t="shared" si="6"/>
        <v>0</v>
      </c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  <c r="HN22" s="101"/>
      <c r="HO22" s="101"/>
      <c r="HP22" s="101"/>
      <c r="HQ22" s="101"/>
      <c r="HR22" s="101"/>
      <c r="HS22" s="101"/>
      <c r="HT22" s="101"/>
      <c r="HU22" s="101"/>
      <c r="HV22" s="101"/>
      <c r="HW22" s="101"/>
      <c r="HX22" s="101"/>
      <c r="HY22" s="101"/>
      <c r="HZ22" s="101"/>
      <c r="IA22" s="101"/>
      <c r="IB22" s="101"/>
      <c r="IC22" s="101"/>
      <c r="ID22" s="101"/>
      <c r="IE22" s="101"/>
      <c r="IF22" s="101"/>
      <c r="IG22" s="101"/>
      <c r="IH22" s="101"/>
      <c r="II22" s="101"/>
      <c r="IJ22" s="101"/>
      <c r="IK22" s="101"/>
      <c r="IL22" s="101"/>
      <c r="IM22" s="101"/>
      <c r="IN22" s="101"/>
      <c r="IO22" s="101"/>
      <c r="IP22" s="101"/>
      <c r="IQ22" s="101"/>
      <c r="IR22" s="101"/>
      <c r="IS22" s="101"/>
      <c r="IT22" s="101"/>
      <c r="IU22" s="101"/>
      <c r="IV22" s="101"/>
      <c r="IW22" s="101"/>
      <c r="IX22" s="101"/>
      <c r="IY22" s="101"/>
      <c r="IZ22" s="101"/>
      <c r="JA22" s="101"/>
      <c r="JB22" s="101"/>
      <c r="JC22" s="101"/>
    </row>
    <row r="23" spans="1:263" s="106" customFormat="1">
      <c r="A23" s="166" t="str">
        <f>прил.1!A21</f>
        <v>2.3.</v>
      </c>
      <c r="B23" s="107" t="str">
        <f>прил.1!B21</f>
        <v>Оргтехника</v>
      </c>
      <c r="C23" s="145" t="str">
        <f>прил.1!C21</f>
        <v>N_O05</v>
      </c>
      <c r="D23" s="146">
        <f t="shared" si="3"/>
        <v>200</v>
      </c>
      <c r="E23" s="144"/>
      <c r="F23" s="146">
        <f t="shared" si="4"/>
        <v>200</v>
      </c>
      <c r="G23" s="144"/>
      <c r="H23" s="144">
        <v>200</v>
      </c>
      <c r="I23" s="144"/>
      <c r="J23" s="144">
        <v>200</v>
      </c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>
        <f t="shared" si="1"/>
        <v>200</v>
      </c>
      <c r="Y23" s="144"/>
      <c r="Z23" s="144">
        <f t="shared" si="2"/>
        <v>200</v>
      </c>
      <c r="AA23" s="147"/>
      <c r="AB23" s="101">
        <f t="shared" si="5"/>
        <v>0</v>
      </c>
      <c r="AC23" s="101">
        <f t="shared" si="6"/>
        <v>0</v>
      </c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GI23" s="101"/>
      <c r="GJ23" s="101"/>
      <c r="GK23" s="101"/>
      <c r="GL23" s="101"/>
      <c r="GM23" s="101"/>
      <c r="GN23" s="101"/>
      <c r="GO23" s="101"/>
      <c r="GP23" s="101"/>
      <c r="GQ23" s="101"/>
      <c r="GR23" s="101"/>
      <c r="GS23" s="101"/>
      <c r="GT23" s="101"/>
      <c r="GU23" s="101"/>
      <c r="GV23" s="101"/>
      <c r="GW23" s="101"/>
      <c r="GX23" s="101"/>
      <c r="GY23" s="101"/>
      <c r="GZ23" s="101"/>
      <c r="HA23" s="101"/>
      <c r="HB23" s="101"/>
      <c r="HC23" s="101"/>
      <c r="HD23" s="101"/>
      <c r="HE23" s="101"/>
      <c r="HF23" s="101"/>
      <c r="HG23" s="101"/>
      <c r="HH23" s="101"/>
      <c r="HI23" s="101"/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01"/>
      <c r="HU23" s="101"/>
      <c r="HV23" s="101"/>
      <c r="HW23" s="101"/>
      <c r="HX23" s="101"/>
      <c r="HY23" s="101"/>
      <c r="HZ23" s="101"/>
      <c r="IA23" s="101"/>
      <c r="IB23" s="101"/>
      <c r="IC23" s="101"/>
      <c r="ID23" s="101"/>
      <c r="IE23" s="101"/>
      <c r="IF23" s="101"/>
      <c r="IG23" s="101"/>
      <c r="IH23" s="101"/>
      <c r="II23" s="101"/>
      <c r="IJ23" s="101"/>
      <c r="IK23" s="101"/>
      <c r="IL23" s="101"/>
      <c r="IM23" s="101"/>
      <c r="IN23" s="101"/>
      <c r="IO23" s="101"/>
      <c r="IP23" s="101"/>
      <c r="IQ23" s="101"/>
      <c r="IR23" s="101"/>
      <c r="IS23" s="101"/>
      <c r="IT23" s="101"/>
      <c r="IU23" s="101"/>
      <c r="IV23" s="101"/>
      <c r="IW23" s="101"/>
      <c r="IX23" s="101"/>
      <c r="IY23" s="101"/>
      <c r="IZ23" s="101"/>
      <c r="JA23" s="101"/>
      <c r="JB23" s="101"/>
      <c r="JC23" s="101"/>
    </row>
    <row r="24" spans="1:263" s="106" customFormat="1">
      <c r="A24" s="166" t="str">
        <f>прил.1!A22</f>
        <v>2.4.</v>
      </c>
      <c r="B24" s="107" t="str">
        <f>прил.1!B22</f>
        <v>Сетевые устройства и связь</v>
      </c>
      <c r="C24" s="145" t="str">
        <f>прил.1!C22</f>
        <v>N_O06</v>
      </c>
      <c r="D24" s="146">
        <f t="shared" si="3"/>
        <v>17</v>
      </c>
      <c r="E24" s="144"/>
      <c r="F24" s="146">
        <f t="shared" si="4"/>
        <v>0</v>
      </c>
      <c r="G24" s="144"/>
      <c r="H24" s="144">
        <v>17</v>
      </c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>
        <f t="shared" si="1"/>
        <v>17</v>
      </c>
      <c r="Y24" s="144"/>
      <c r="Z24" s="144">
        <f t="shared" si="2"/>
        <v>0</v>
      </c>
      <c r="AA24" s="147"/>
      <c r="AB24" s="101">
        <f t="shared" si="5"/>
        <v>0</v>
      </c>
      <c r="AC24" s="101">
        <f t="shared" si="6"/>
        <v>0</v>
      </c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  <c r="IB24" s="101"/>
      <c r="IC24" s="101"/>
      <c r="ID24" s="101"/>
      <c r="IE24" s="101"/>
      <c r="IF24" s="101"/>
      <c r="IG24" s="101"/>
      <c r="IH24" s="101"/>
      <c r="II24" s="101"/>
      <c r="IJ24" s="101"/>
      <c r="IK24" s="101"/>
      <c r="IL24" s="101"/>
      <c r="IM24" s="101"/>
      <c r="IN24" s="101"/>
      <c r="IO24" s="101"/>
      <c r="IP24" s="101"/>
      <c r="IQ24" s="101"/>
      <c r="IR24" s="101"/>
      <c r="IS24" s="101"/>
      <c r="IT24" s="101"/>
      <c r="IU24" s="101"/>
      <c r="IV24" s="101"/>
      <c r="IW24" s="101"/>
      <c r="IX24" s="101"/>
      <c r="IY24" s="101"/>
      <c r="IZ24" s="101"/>
      <c r="JA24" s="101"/>
      <c r="JB24" s="101"/>
      <c r="JC24" s="101"/>
    </row>
    <row r="25" spans="1:263" s="106" customFormat="1">
      <c r="A25" s="168" t="str">
        <f>прил.1!A23</f>
        <v>2.5.</v>
      </c>
      <c r="B25" s="149" t="str">
        <f>прил.1!B23</f>
        <v>ЦОД</v>
      </c>
      <c r="C25" s="150" t="str">
        <f>прил.1!C23</f>
        <v>N_O07</v>
      </c>
      <c r="D25" s="146">
        <f t="shared" si="3"/>
        <v>1</v>
      </c>
      <c r="E25" s="144"/>
      <c r="F25" s="146">
        <f t="shared" si="4"/>
        <v>1</v>
      </c>
      <c r="G25" s="144"/>
      <c r="H25" s="144"/>
      <c r="I25" s="144"/>
      <c r="J25" s="144"/>
      <c r="K25" s="144"/>
      <c r="L25" s="144">
        <v>1</v>
      </c>
      <c r="M25" s="144"/>
      <c r="N25" s="144">
        <v>1</v>
      </c>
      <c r="O25" s="144"/>
      <c r="P25" s="144"/>
      <c r="Q25" s="144"/>
      <c r="R25" s="144"/>
      <c r="S25" s="144"/>
      <c r="T25" s="144"/>
      <c r="U25" s="144"/>
      <c r="V25" s="144"/>
      <c r="W25" s="144"/>
      <c r="X25" s="144">
        <f t="shared" si="1"/>
        <v>1</v>
      </c>
      <c r="Y25" s="144"/>
      <c r="Z25" s="144">
        <f t="shared" si="2"/>
        <v>1</v>
      </c>
      <c r="AA25" s="147"/>
      <c r="AB25" s="101">
        <f t="shared" si="5"/>
        <v>0</v>
      </c>
      <c r="AC25" s="101">
        <f t="shared" si="6"/>
        <v>0</v>
      </c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  <c r="IB25" s="101"/>
      <c r="IC25" s="101"/>
      <c r="ID25" s="101"/>
      <c r="IE25" s="101"/>
      <c r="IF25" s="101"/>
      <c r="IG25" s="101"/>
      <c r="IH25" s="101"/>
      <c r="II25" s="101"/>
      <c r="IJ25" s="101"/>
      <c r="IK25" s="101"/>
      <c r="IL25" s="101"/>
      <c r="IM25" s="101"/>
      <c r="IN25" s="101"/>
      <c r="IO25" s="101"/>
      <c r="IP25" s="101"/>
      <c r="IQ25" s="101"/>
      <c r="IR25" s="101"/>
      <c r="IS25" s="101"/>
      <c r="IT25" s="101"/>
      <c r="IU25" s="101"/>
      <c r="IV25" s="101"/>
      <c r="IW25" s="101"/>
      <c r="IX25" s="101"/>
      <c r="IY25" s="101"/>
      <c r="IZ25" s="101"/>
      <c r="JA25" s="101"/>
      <c r="JB25" s="101"/>
      <c r="JC25" s="101"/>
    </row>
    <row r="26" spans="1:263" s="106" customFormat="1">
      <c r="A26" s="168" t="str">
        <f>прил.1!A24</f>
        <v>2.6.</v>
      </c>
      <c r="B26" s="149" t="str">
        <f>прил.1!B24</f>
        <v>Информационная безопасность</v>
      </c>
      <c r="C26" s="150" t="str">
        <f>прил.1!C24</f>
        <v>O_O03</v>
      </c>
      <c r="D26" s="146">
        <f t="shared" si="3"/>
        <v>0</v>
      </c>
      <c r="E26" s="144"/>
      <c r="F26" s="146">
        <f t="shared" si="4"/>
        <v>1</v>
      </c>
      <c r="G26" s="144"/>
      <c r="H26" s="144"/>
      <c r="I26" s="144"/>
      <c r="J26" s="144">
        <v>1</v>
      </c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>
        <f t="shared" si="1"/>
        <v>0</v>
      </c>
      <c r="Y26" s="144"/>
      <c r="Z26" s="144">
        <f t="shared" si="2"/>
        <v>1</v>
      </c>
      <c r="AA26" s="147"/>
      <c r="AB26" s="101">
        <f t="shared" si="5"/>
        <v>0</v>
      </c>
      <c r="AC26" s="101">
        <f t="shared" si="6"/>
        <v>0</v>
      </c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01"/>
      <c r="HZ26" s="101"/>
      <c r="IA26" s="101"/>
      <c r="IB26" s="101"/>
      <c r="IC26" s="101"/>
      <c r="ID26" s="101"/>
      <c r="IE26" s="101"/>
      <c r="IF26" s="101"/>
      <c r="IG26" s="101"/>
      <c r="IH26" s="101"/>
      <c r="II26" s="101"/>
      <c r="IJ26" s="101"/>
      <c r="IK26" s="101"/>
      <c r="IL26" s="101"/>
      <c r="IM26" s="101"/>
      <c r="IN26" s="101"/>
      <c r="IO26" s="101"/>
      <c r="IP26" s="101"/>
      <c r="IQ26" s="101"/>
      <c r="IR26" s="101"/>
      <c r="IS26" s="101"/>
      <c r="IT26" s="101"/>
      <c r="IU26" s="101"/>
      <c r="IV26" s="101"/>
      <c r="IW26" s="101"/>
      <c r="IX26" s="101"/>
      <c r="IY26" s="101"/>
      <c r="IZ26" s="101"/>
      <c r="JA26" s="101"/>
      <c r="JB26" s="101"/>
      <c r="JC26" s="101"/>
    </row>
    <row r="27" spans="1:263" s="106" customFormat="1">
      <c r="A27" s="168" t="str">
        <f>прил.1!A25</f>
        <v>2.7.</v>
      </c>
      <c r="B27" s="225" t="s">
        <v>205</v>
      </c>
      <c r="C27" s="226" t="s">
        <v>189</v>
      </c>
      <c r="D27" s="144"/>
      <c r="E27" s="144"/>
      <c r="F27" s="146">
        <f t="shared" si="4"/>
        <v>1</v>
      </c>
      <c r="G27" s="144"/>
      <c r="H27" s="144"/>
      <c r="I27" s="144"/>
      <c r="J27" s="144">
        <v>1</v>
      </c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>
        <f t="shared" si="1"/>
        <v>0</v>
      </c>
      <c r="Y27" s="144"/>
      <c r="Z27" s="144">
        <f t="shared" si="2"/>
        <v>1</v>
      </c>
      <c r="AA27" s="147"/>
      <c r="AB27" s="101">
        <f t="shared" si="5"/>
        <v>0</v>
      </c>
      <c r="AC27" s="101">
        <f t="shared" si="6"/>
        <v>0</v>
      </c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  <c r="HU27" s="101"/>
      <c r="HV27" s="101"/>
      <c r="HW27" s="101"/>
      <c r="HX27" s="101"/>
      <c r="HY27" s="101"/>
      <c r="HZ27" s="101"/>
      <c r="IA27" s="101"/>
      <c r="IB27" s="101"/>
      <c r="IC27" s="101"/>
      <c r="ID27" s="101"/>
      <c r="IE27" s="101"/>
      <c r="IF27" s="101"/>
      <c r="IG27" s="101"/>
      <c r="IH27" s="101"/>
      <c r="II27" s="101"/>
      <c r="IJ27" s="101"/>
      <c r="IK27" s="101"/>
      <c r="IL27" s="101"/>
      <c r="IM27" s="101"/>
      <c r="IN27" s="101"/>
      <c r="IO27" s="101"/>
      <c r="IP27" s="101"/>
      <c r="IQ27" s="101"/>
      <c r="IR27" s="101"/>
      <c r="IS27" s="101"/>
      <c r="IT27" s="101"/>
      <c r="IU27" s="101"/>
      <c r="IV27" s="101"/>
      <c r="IW27" s="101"/>
      <c r="IX27" s="101"/>
      <c r="IY27" s="101"/>
      <c r="IZ27" s="101"/>
      <c r="JA27" s="101"/>
      <c r="JB27" s="101"/>
      <c r="JC27" s="101"/>
    </row>
    <row r="28" spans="1:263" s="106" customFormat="1" ht="31.5">
      <c r="A28" s="168" t="str">
        <f>прил.1!A26</f>
        <v>2.8.</v>
      </c>
      <c r="B28" s="225" t="s">
        <v>182</v>
      </c>
      <c r="C28" s="226" t="s">
        <v>190</v>
      </c>
      <c r="D28" s="144"/>
      <c r="E28" s="144"/>
      <c r="F28" s="146">
        <f t="shared" si="4"/>
        <v>2</v>
      </c>
      <c r="G28" s="144"/>
      <c r="H28" s="144"/>
      <c r="I28" s="144"/>
      <c r="J28" s="144">
        <v>2</v>
      </c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>
        <f t="shared" si="1"/>
        <v>0</v>
      </c>
      <c r="Y28" s="144"/>
      <c r="Z28" s="144">
        <f t="shared" si="2"/>
        <v>2</v>
      </c>
      <c r="AA28" s="147"/>
      <c r="AB28" s="101">
        <f t="shared" si="5"/>
        <v>0</v>
      </c>
      <c r="AC28" s="101">
        <f t="shared" si="6"/>
        <v>0</v>
      </c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  <c r="IK28" s="101"/>
      <c r="IL28" s="101"/>
      <c r="IM28" s="101"/>
      <c r="IN28" s="101"/>
      <c r="IO28" s="101"/>
      <c r="IP28" s="101"/>
      <c r="IQ28" s="101"/>
      <c r="IR28" s="101"/>
      <c r="IS28" s="101"/>
      <c r="IT28" s="101"/>
      <c r="IU28" s="101"/>
      <c r="IV28" s="101"/>
      <c r="IW28" s="101"/>
      <c r="IX28" s="101"/>
      <c r="IY28" s="101"/>
      <c r="IZ28" s="101"/>
      <c r="JA28" s="101"/>
      <c r="JB28" s="101"/>
      <c r="JC28" s="101"/>
    </row>
    <row r="29" spans="1:263" s="106" customFormat="1" ht="31.5">
      <c r="A29" s="168" t="str">
        <f>прил.1!A27</f>
        <v>2.9.</v>
      </c>
      <c r="B29" s="225" t="s">
        <v>206</v>
      </c>
      <c r="C29" s="226" t="s">
        <v>191</v>
      </c>
      <c r="D29" s="144"/>
      <c r="E29" s="144"/>
      <c r="F29" s="146">
        <f t="shared" si="4"/>
        <v>6</v>
      </c>
      <c r="G29" s="144"/>
      <c r="H29" s="144"/>
      <c r="I29" s="144"/>
      <c r="J29" s="144">
        <v>6</v>
      </c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>
        <f t="shared" si="1"/>
        <v>0</v>
      </c>
      <c r="Y29" s="144"/>
      <c r="Z29" s="144">
        <f t="shared" si="2"/>
        <v>6</v>
      </c>
      <c r="AA29" s="147"/>
      <c r="AB29" s="101">
        <f t="shared" si="5"/>
        <v>0</v>
      </c>
      <c r="AC29" s="101">
        <f t="shared" si="6"/>
        <v>0</v>
      </c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  <c r="IQ29" s="101"/>
      <c r="IR29" s="101"/>
      <c r="IS29" s="101"/>
      <c r="IT29" s="101"/>
      <c r="IU29" s="101"/>
      <c r="IV29" s="101"/>
      <c r="IW29" s="101"/>
      <c r="IX29" s="101"/>
      <c r="IY29" s="101"/>
      <c r="IZ29" s="101"/>
      <c r="JA29" s="101"/>
      <c r="JB29" s="101"/>
      <c r="JC29" s="101"/>
    </row>
    <row r="30" spans="1:263" s="106" customFormat="1">
      <c r="A30" s="168" t="str">
        <f>прил.1!A28</f>
        <v>2.10.</v>
      </c>
      <c r="B30" s="225" t="s">
        <v>184</v>
      </c>
      <c r="C30" s="226" t="s">
        <v>192</v>
      </c>
      <c r="D30" s="144"/>
      <c r="E30" s="144"/>
      <c r="F30" s="146">
        <f t="shared" si="4"/>
        <v>402</v>
      </c>
      <c r="G30" s="144"/>
      <c r="H30" s="144"/>
      <c r="I30" s="144"/>
      <c r="J30" s="144">
        <v>402</v>
      </c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>
        <f t="shared" si="1"/>
        <v>0</v>
      </c>
      <c r="Y30" s="144"/>
      <c r="Z30" s="144">
        <f t="shared" si="2"/>
        <v>402</v>
      </c>
      <c r="AA30" s="147"/>
      <c r="AB30" s="101">
        <f t="shared" si="5"/>
        <v>0</v>
      </c>
      <c r="AC30" s="101">
        <f t="shared" si="6"/>
        <v>0</v>
      </c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  <c r="IN30" s="101"/>
      <c r="IO30" s="101"/>
      <c r="IP30" s="101"/>
      <c r="IQ30" s="101"/>
      <c r="IR30" s="101"/>
      <c r="IS30" s="101"/>
      <c r="IT30" s="101"/>
      <c r="IU30" s="101"/>
      <c r="IV30" s="101"/>
      <c r="IW30" s="101"/>
      <c r="IX30" s="101"/>
      <c r="IY30" s="101"/>
      <c r="IZ30" s="101"/>
      <c r="JA30" s="101"/>
      <c r="JB30" s="101"/>
      <c r="JC30" s="101"/>
    </row>
    <row r="31" spans="1:263" s="106" customFormat="1">
      <c r="A31" s="168" t="str">
        <f>прил.1!A29</f>
        <v>2.11.</v>
      </c>
      <c r="B31" s="225" t="s">
        <v>185</v>
      </c>
      <c r="C31" s="226" t="s">
        <v>193</v>
      </c>
      <c r="D31" s="144"/>
      <c r="E31" s="144"/>
      <c r="F31" s="146">
        <f t="shared" si="4"/>
        <v>1</v>
      </c>
      <c r="G31" s="144"/>
      <c r="H31" s="144"/>
      <c r="I31" s="144"/>
      <c r="J31" s="144">
        <v>1</v>
      </c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>
        <f t="shared" si="1"/>
        <v>0</v>
      </c>
      <c r="Y31" s="144"/>
      <c r="Z31" s="144">
        <f t="shared" si="2"/>
        <v>1</v>
      </c>
      <c r="AA31" s="147"/>
      <c r="AB31" s="101">
        <f t="shared" si="5"/>
        <v>0</v>
      </c>
      <c r="AC31" s="101">
        <f t="shared" si="6"/>
        <v>0</v>
      </c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/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01"/>
      <c r="IK31" s="101"/>
      <c r="IL31" s="101"/>
      <c r="IM31" s="101"/>
      <c r="IN31" s="101"/>
      <c r="IO31" s="101"/>
      <c r="IP31" s="101"/>
      <c r="IQ31" s="101"/>
      <c r="IR31" s="101"/>
      <c r="IS31" s="101"/>
      <c r="IT31" s="101"/>
      <c r="IU31" s="101"/>
      <c r="IV31" s="101"/>
      <c r="IW31" s="101"/>
      <c r="IX31" s="101"/>
      <c r="IY31" s="101"/>
      <c r="IZ31" s="101"/>
      <c r="JA31" s="101"/>
      <c r="JB31" s="101"/>
      <c r="JC31" s="101"/>
    </row>
    <row r="32" spans="1:263" s="106" customFormat="1">
      <c r="A32" s="168" t="str">
        <f>прил.1!A30</f>
        <v>2.12.</v>
      </c>
      <c r="B32" s="225" t="s">
        <v>211</v>
      </c>
      <c r="C32" s="226" t="s">
        <v>194</v>
      </c>
      <c r="D32" s="144"/>
      <c r="E32" s="144"/>
      <c r="F32" s="146">
        <f t="shared" si="4"/>
        <v>16</v>
      </c>
      <c r="G32" s="144"/>
      <c r="H32" s="144"/>
      <c r="I32" s="144"/>
      <c r="J32" s="144">
        <v>16</v>
      </c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>
        <f t="shared" si="1"/>
        <v>0</v>
      </c>
      <c r="Y32" s="144"/>
      <c r="Z32" s="144">
        <f t="shared" si="2"/>
        <v>16</v>
      </c>
      <c r="AA32" s="147"/>
      <c r="AB32" s="101">
        <f t="shared" si="5"/>
        <v>0</v>
      </c>
      <c r="AC32" s="101">
        <f t="shared" si="6"/>
        <v>0</v>
      </c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/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/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101"/>
      <c r="ID32" s="101"/>
      <c r="IE32" s="101"/>
      <c r="IF32" s="101"/>
      <c r="IG32" s="101"/>
      <c r="IH32" s="101"/>
      <c r="II32" s="101"/>
      <c r="IJ32" s="101"/>
      <c r="IK32" s="101"/>
      <c r="IL32" s="101"/>
      <c r="IM32" s="101"/>
      <c r="IN32" s="101"/>
      <c r="IO32" s="101"/>
      <c r="IP32" s="101"/>
      <c r="IQ32" s="101"/>
      <c r="IR32" s="101"/>
      <c r="IS32" s="101"/>
      <c r="IT32" s="101"/>
      <c r="IU32" s="101"/>
      <c r="IV32" s="101"/>
      <c r="IW32" s="101"/>
      <c r="IX32" s="101"/>
      <c r="IY32" s="101"/>
      <c r="IZ32" s="101"/>
      <c r="JA32" s="101"/>
      <c r="JB32" s="101"/>
      <c r="JC32" s="101"/>
    </row>
    <row r="33" spans="1:263" s="106" customFormat="1" ht="31.5">
      <c r="A33" s="168" t="str">
        <f>прил.1!A31</f>
        <v>2.13.</v>
      </c>
      <c r="B33" s="225" t="s">
        <v>187</v>
      </c>
      <c r="C33" s="226" t="s">
        <v>195</v>
      </c>
      <c r="D33" s="144"/>
      <c r="E33" s="144"/>
      <c r="F33" s="146">
        <f t="shared" si="4"/>
        <v>1</v>
      </c>
      <c r="G33" s="144"/>
      <c r="H33" s="144"/>
      <c r="I33" s="144"/>
      <c r="J33" s="144">
        <v>1</v>
      </c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>
        <f t="shared" si="1"/>
        <v>0</v>
      </c>
      <c r="Y33" s="144"/>
      <c r="Z33" s="144">
        <f t="shared" si="2"/>
        <v>1</v>
      </c>
      <c r="AA33" s="147"/>
      <c r="AB33" s="101">
        <f t="shared" si="5"/>
        <v>0</v>
      </c>
      <c r="AC33" s="101">
        <f t="shared" si="6"/>
        <v>0</v>
      </c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1"/>
      <c r="DS33" s="101"/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1"/>
      <c r="EH33" s="101"/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/>
      <c r="FK33" s="101"/>
      <c r="FL33" s="101"/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1"/>
      <c r="GA33" s="101"/>
      <c r="GB33" s="101"/>
      <c r="GC33" s="101"/>
      <c r="GD33" s="101"/>
      <c r="GE33" s="101"/>
      <c r="GF33" s="101"/>
      <c r="GG33" s="101"/>
      <c r="GH33" s="101"/>
      <c r="GI33" s="101"/>
      <c r="GJ33" s="101"/>
      <c r="GK33" s="101"/>
      <c r="GL33" s="101"/>
      <c r="GM33" s="101"/>
      <c r="GN33" s="101"/>
      <c r="GO33" s="101"/>
      <c r="GP33" s="101"/>
      <c r="GQ33" s="101"/>
      <c r="GR33" s="101"/>
      <c r="GS33" s="101"/>
      <c r="GT33" s="101"/>
      <c r="GU33" s="101"/>
      <c r="GV33" s="101"/>
      <c r="GW33" s="101"/>
      <c r="GX33" s="101"/>
      <c r="GY33" s="101"/>
      <c r="GZ33" s="101"/>
      <c r="HA33" s="101"/>
      <c r="HB33" s="101"/>
      <c r="HC33" s="101"/>
      <c r="HD33" s="101"/>
      <c r="HE33" s="101"/>
      <c r="HF33" s="101"/>
      <c r="HG33" s="101"/>
      <c r="HH33" s="101"/>
      <c r="HI33" s="101"/>
      <c r="HJ33" s="101"/>
      <c r="HK33" s="101"/>
      <c r="HL33" s="101"/>
      <c r="HM33" s="101"/>
      <c r="HN33" s="101"/>
      <c r="HO33" s="101"/>
      <c r="HP33" s="101"/>
      <c r="HQ33" s="101"/>
      <c r="HR33" s="101"/>
      <c r="HS33" s="101"/>
      <c r="HT33" s="101"/>
      <c r="HU33" s="101"/>
      <c r="HV33" s="101"/>
      <c r="HW33" s="101"/>
      <c r="HX33" s="101"/>
      <c r="HY33" s="101"/>
      <c r="HZ33" s="101"/>
      <c r="IA33" s="101"/>
      <c r="IB33" s="101"/>
      <c r="IC33" s="101"/>
      <c r="ID33" s="101"/>
      <c r="IE33" s="101"/>
      <c r="IF33" s="101"/>
      <c r="IG33" s="101"/>
      <c r="IH33" s="101"/>
      <c r="II33" s="101"/>
      <c r="IJ33" s="101"/>
      <c r="IK33" s="101"/>
      <c r="IL33" s="101"/>
      <c r="IM33" s="101"/>
      <c r="IN33" s="101"/>
      <c r="IO33" s="101"/>
      <c r="IP33" s="101"/>
      <c r="IQ33" s="101"/>
      <c r="IR33" s="101"/>
      <c r="IS33" s="101"/>
      <c r="IT33" s="101"/>
      <c r="IU33" s="101"/>
      <c r="IV33" s="101"/>
      <c r="IW33" s="101"/>
      <c r="IX33" s="101"/>
      <c r="IY33" s="101"/>
      <c r="IZ33" s="101"/>
      <c r="JA33" s="101"/>
      <c r="JB33" s="101"/>
      <c r="JC33" s="101"/>
    </row>
    <row r="34" spans="1:263" s="106" customFormat="1">
      <c r="A34" s="168" t="str">
        <f>прил.1!A32</f>
        <v>2.14.</v>
      </c>
      <c r="B34" s="225" t="s">
        <v>207</v>
      </c>
      <c r="C34" s="226" t="s">
        <v>196</v>
      </c>
      <c r="D34" s="144"/>
      <c r="E34" s="144"/>
      <c r="F34" s="146">
        <f t="shared" si="4"/>
        <v>2</v>
      </c>
      <c r="G34" s="144"/>
      <c r="H34" s="144"/>
      <c r="I34" s="144"/>
      <c r="J34" s="144">
        <v>2</v>
      </c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>
        <f t="shared" si="1"/>
        <v>0</v>
      </c>
      <c r="Y34" s="144"/>
      <c r="Z34" s="144">
        <f t="shared" si="2"/>
        <v>2</v>
      </c>
      <c r="AA34" s="147"/>
      <c r="AB34" s="101">
        <f t="shared" si="5"/>
        <v>0</v>
      </c>
      <c r="AC34" s="101">
        <f t="shared" si="6"/>
        <v>0</v>
      </c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  <c r="HU34" s="101"/>
      <c r="HV34" s="101"/>
      <c r="HW34" s="101"/>
      <c r="HX34" s="101"/>
      <c r="HY34" s="101"/>
      <c r="HZ34" s="101"/>
      <c r="IA34" s="101"/>
      <c r="IB34" s="101"/>
      <c r="IC34" s="101"/>
      <c r="ID34" s="101"/>
      <c r="IE34" s="101"/>
      <c r="IF34" s="101"/>
      <c r="IG34" s="101"/>
      <c r="IH34" s="101"/>
      <c r="II34" s="101"/>
      <c r="IJ34" s="101"/>
      <c r="IK34" s="101"/>
      <c r="IL34" s="101"/>
      <c r="IM34" s="101"/>
      <c r="IN34" s="101"/>
      <c r="IO34" s="101"/>
      <c r="IP34" s="101"/>
      <c r="IQ34" s="101"/>
      <c r="IR34" s="101"/>
      <c r="IS34" s="101"/>
      <c r="IT34" s="101"/>
      <c r="IU34" s="101"/>
      <c r="IV34" s="101"/>
      <c r="IW34" s="101"/>
      <c r="IX34" s="101"/>
      <c r="IY34" s="101"/>
      <c r="IZ34" s="101"/>
      <c r="JA34" s="101"/>
      <c r="JB34" s="101"/>
      <c r="JC34" s="101"/>
    </row>
    <row r="35" spans="1:263" s="106" customFormat="1">
      <c r="A35" s="169" t="str">
        <f>прил.1!A33</f>
        <v>3.</v>
      </c>
      <c r="B35" s="95" t="str">
        <f>прил.1!B33</f>
        <v>Оснащение интеллектуальной системой учета</v>
      </c>
      <c r="C35" s="114"/>
      <c r="D35" s="144"/>
      <c r="E35" s="144"/>
      <c r="F35" s="146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>
        <f t="shared" si="1"/>
        <v>0</v>
      </c>
      <c r="Y35" s="144"/>
      <c r="Z35" s="144">
        <f t="shared" si="2"/>
        <v>0</v>
      </c>
      <c r="AA35" s="147"/>
      <c r="AB35" s="101">
        <f t="shared" si="5"/>
        <v>0</v>
      </c>
      <c r="AC35" s="101">
        <f t="shared" si="6"/>
        <v>0</v>
      </c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  <c r="HM35" s="101"/>
      <c r="HN35" s="101"/>
      <c r="HO35" s="101"/>
      <c r="HP35" s="101"/>
      <c r="HQ35" s="101"/>
      <c r="HR35" s="101"/>
      <c r="HS35" s="101"/>
      <c r="HT35" s="101"/>
      <c r="HU35" s="101"/>
      <c r="HV35" s="101"/>
      <c r="HW35" s="101"/>
      <c r="HX35" s="101"/>
      <c r="HY35" s="101"/>
      <c r="HZ35" s="101"/>
      <c r="IA35" s="101"/>
      <c r="IB35" s="101"/>
      <c r="IC35" s="101"/>
      <c r="ID35" s="101"/>
      <c r="IE35" s="101"/>
      <c r="IF35" s="101"/>
      <c r="IG35" s="101"/>
      <c r="IH35" s="101"/>
      <c r="II35" s="101"/>
      <c r="IJ35" s="101"/>
      <c r="IK35" s="101"/>
      <c r="IL35" s="101"/>
      <c r="IM35" s="101"/>
      <c r="IN35" s="101"/>
      <c r="IO35" s="101"/>
      <c r="IP35" s="101"/>
      <c r="IQ35" s="101"/>
      <c r="IR35" s="101"/>
      <c r="IS35" s="101"/>
      <c r="IT35" s="101"/>
      <c r="IU35" s="101"/>
      <c r="IV35" s="101"/>
      <c r="IW35" s="101"/>
      <c r="IX35" s="101"/>
      <c r="IY35" s="101"/>
      <c r="IZ35" s="101"/>
      <c r="JA35" s="101"/>
      <c r="JB35" s="101"/>
      <c r="JC35" s="101"/>
    </row>
    <row r="36" spans="1:263" s="106" customFormat="1">
      <c r="A36" s="166" t="str">
        <f>прил.1!A34</f>
        <v>3.1.</v>
      </c>
      <c r="B36" s="107" t="str">
        <f>прил.1!B34</f>
        <v xml:space="preserve">Оборудование многоквартирных жилых домов интеллектуальной системой учета </v>
      </c>
      <c r="C36" s="145" t="str">
        <f>прил.1!C34</f>
        <v>N_O01</v>
      </c>
      <c r="D36" s="146">
        <f>H36+L36+P36</f>
        <v>32297</v>
      </c>
      <c r="E36" s="146"/>
      <c r="F36" s="146">
        <f>J36+N36+R36+V36</f>
        <v>65929</v>
      </c>
      <c r="G36" s="146"/>
      <c r="H36" s="146">
        <v>11095</v>
      </c>
      <c r="I36" s="144"/>
      <c r="J36" s="146">
        <v>7787</v>
      </c>
      <c r="K36" s="146"/>
      <c r="L36" s="146">
        <v>11095</v>
      </c>
      <c r="M36" s="146"/>
      <c r="N36" s="146">
        <v>13512</v>
      </c>
      <c r="O36" s="146"/>
      <c r="P36" s="146">
        <v>10107</v>
      </c>
      <c r="Q36" s="146"/>
      <c r="R36" s="146">
        <v>20542</v>
      </c>
      <c r="S36" s="146"/>
      <c r="T36" s="146"/>
      <c r="U36" s="146"/>
      <c r="V36" s="146">
        <v>24088</v>
      </c>
      <c r="W36" s="146"/>
      <c r="X36" s="144">
        <f t="shared" si="1"/>
        <v>32297</v>
      </c>
      <c r="Y36" s="146"/>
      <c r="Z36" s="146">
        <f>J36+N36+R36+V36</f>
        <v>65929</v>
      </c>
      <c r="AA36" s="146">
        <f>O36+K36</f>
        <v>0</v>
      </c>
      <c r="AB36" s="171">
        <f>Z36-N36-J36-R36-V36</f>
        <v>0</v>
      </c>
      <c r="AC36" s="101">
        <f t="shared" si="6"/>
        <v>0</v>
      </c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  <c r="HS36" s="101"/>
      <c r="HT36" s="101"/>
      <c r="HU36" s="101"/>
      <c r="HV36" s="101"/>
      <c r="HW36" s="101"/>
      <c r="HX36" s="101"/>
      <c r="HY36" s="101"/>
      <c r="HZ36" s="101"/>
      <c r="IA36" s="101"/>
      <c r="IB36" s="101"/>
      <c r="IC36" s="101"/>
      <c r="ID36" s="101"/>
      <c r="IE36" s="101"/>
      <c r="IF36" s="101"/>
      <c r="IG36" s="101"/>
      <c r="IH36" s="101"/>
      <c r="II36" s="101"/>
      <c r="IJ36" s="101"/>
      <c r="IK36" s="101"/>
      <c r="IL36" s="101"/>
      <c r="IM36" s="101"/>
      <c r="IN36" s="101"/>
      <c r="IO36" s="101"/>
      <c r="IP36" s="101"/>
      <c r="IQ36" s="101"/>
      <c r="IR36" s="101"/>
      <c r="IS36" s="101"/>
      <c r="IT36" s="101"/>
      <c r="IU36" s="101"/>
      <c r="IV36" s="101"/>
      <c r="IW36" s="101"/>
      <c r="IX36" s="101"/>
      <c r="IY36" s="101"/>
      <c r="IZ36" s="101"/>
      <c r="JA36" s="101"/>
      <c r="JB36" s="101"/>
      <c r="JC36" s="101"/>
    </row>
    <row r="37" spans="1:263" s="106" customFormat="1" hidden="1">
      <c r="A37" s="145" t="e">
        <f>прил.1!#REF!</f>
        <v>#REF!</v>
      </c>
      <c r="B37" s="95" t="s">
        <v>81</v>
      </c>
      <c r="C37" s="145"/>
      <c r="D37" s="144">
        <v>0</v>
      </c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4">
        <f t="shared" ref="X37" si="7">H37+L37+P37</f>
        <v>0</v>
      </c>
      <c r="Y37" s="146"/>
      <c r="Z37" s="144">
        <f t="shared" ref="Z37" si="8">N37+J37</f>
        <v>0</v>
      </c>
      <c r="AA37" s="147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  <c r="HM37" s="101"/>
      <c r="HN37" s="101"/>
      <c r="HO37" s="101"/>
      <c r="HP37" s="101"/>
      <c r="HQ37" s="101"/>
      <c r="HR37" s="101"/>
      <c r="HS37" s="101"/>
      <c r="HT37" s="101"/>
      <c r="HU37" s="101"/>
      <c r="HV37" s="101"/>
      <c r="HW37" s="101"/>
      <c r="HX37" s="101"/>
      <c r="HY37" s="101"/>
      <c r="HZ37" s="101"/>
      <c r="IA37" s="101"/>
      <c r="IB37" s="101"/>
      <c r="IC37" s="101"/>
      <c r="ID37" s="101"/>
      <c r="IE37" s="101"/>
      <c r="IF37" s="101"/>
      <c r="IG37" s="101"/>
      <c r="IH37" s="101"/>
      <c r="II37" s="101"/>
      <c r="IJ37" s="101"/>
      <c r="IK37" s="101"/>
      <c r="IL37" s="101"/>
      <c r="IM37" s="101"/>
      <c r="IN37" s="101"/>
      <c r="IO37" s="101"/>
      <c r="IP37" s="101"/>
      <c r="IQ37" s="101"/>
      <c r="IR37" s="101"/>
      <c r="IS37" s="101"/>
      <c r="IT37" s="101"/>
      <c r="IU37" s="101"/>
      <c r="IV37" s="101"/>
      <c r="IW37" s="101"/>
      <c r="IX37" s="101"/>
      <c r="IY37" s="101"/>
      <c r="IZ37" s="101"/>
      <c r="JA37" s="101"/>
      <c r="JB37" s="101"/>
      <c r="JC37" s="101"/>
    </row>
    <row r="38" spans="1:263" s="106" customFormat="1" ht="20.25" customHeight="1">
      <c r="A38" s="250"/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  <c r="AA38" s="250"/>
      <c r="AB38" s="250"/>
      <c r="AC38" s="250"/>
      <c r="AD38" s="250"/>
      <c r="AE38" s="250"/>
      <c r="AF38" s="250"/>
      <c r="AG38" s="250"/>
      <c r="AH38" s="250"/>
      <c r="AI38" s="250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  <c r="HS38" s="101"/>
      <c r="HT38" s="101"/>
      <c r="HU38" s="101"/>
      <c r="HV38" s="101"/>
      <c r="HW38" s="101"/>
      <c r="HX38" s="101"/>
      <c r="HY38" s="101"/>
      <c r="HZ38" s="101"/>
      <c r="IA38" s="101"/>
      <c r="IB38" s="101"/>
      <c r="IC38" s="101"/>
      <c r="ID38" s="101"/>
      <c r="IE38" s="101"/>
      <c r="IF38" s="101"/>
      <c r="IG38" s="101"/>
      <c r="IH38" s="101"/>
      <c r="II38" s="101"/>
      <c r="IJ38" s="101"/>
      <c r="IK38" s="101"/>
      <c r="IL38" s="101"/>
      <c r="IM38" s="101"/>
      <c r="IN38" s="101"/>
      <c r="IO38" s="101"/>
      <c r="IP38" s="101"/>
      <c r="IQ38" s="101"/>
      <c r="IR38" s="101"/>
      <c r="IS38" s="101"/>
      <c r="IT38" s="101"/>
      <c r="IU38" s="101"/>
      <c r="IV38" s="101"/>
      <c r="IW38" s="101"/>
      <c r="IX38" s="101"/>
      <c r="IY38" s="101"/>
      <c r="IZ38" s="101"/>
      <c r="JA38" s="101"/>
      <c r="JB38" s="101"/>
      <c r="JC38" s="101"/>
    </row>
    <row r="39" spans="1:263" s="106" customFormat="1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  <c r="EX39" s="101"/>
      <c r="EY39" s="101"/>
      <c r="EZ39" s="101"/>
      <c r="FA39" s="101"/>
      <c r="FB39" s="101"/>
      <c r="FC39" s="101"/>
      <c r="FD39" s="101"/>
      <c r="FE39" s="101"/>
      <c r="FF39" s="101"/>
      <c r="FG39" s="101"/>
      <c r="FH39" s="101"/>
      <c r="FI39" s="101"/>
      <c r="FJ39" s="101"/>
      <c r="FK39" s="101"/>
      <c r="FL39" s="101"/>
      <c r="FM39" s="101"/>
      <c r="FN39" s="101"/>
      <c r="FO39" s="101"/>
      <c r="FP39" s="101"/>
      <c r="FQ39" s="101"/>
      <c r="FR39" s="101"/>
      <c r="FS39" s="101"/>
      <c r="FT39" s="101"/>
      <c r="FU39" s="101"/>
      <c r="FV39" s="101"/>
      <c r="FW39" s="101"/>
      <c r="FX39" s="101"/>
      <c r="FY39" s="101"/>
      <c r="FZ39" s="101"/>
      <c r="GA39" s="101"/>
      <c r="GB39" s="101"/>
      <c r="GC39" s="101"/>
      <c r="GD39" s="101"/>
      <c r="GE39" s="101"/>
      <c r="GF39" s="101"/>
      <c r="GG39" s="101"/>
      <c r="GH39" s="101"/>
      <c r="GI39" s="101"/>
      <c r="GJ39" s="101"/>
      <c r="GK39" s="101"/>
      <c r="GL39" s="101"/>
      <c r="GM39" s="101"/>
      <c r="GN39" s="101"/>
      <c r="GO39" s="101"/>
      <c r="GP39" s="101"/>
      <c r="GQ39" s="101"/>
      <c r="GR39" s="101"/>
      <c r="GS39" s="101"/>
      <c r="GT39" s="101"/>
      <c r="GU39" s="101"/>
      <c r="GV39" s="101"/>
      <c r="GW39" s="101"/>
      <c r="GX39" s="101"/>
      <c r="GY39" s="101"/>
      <c r="GZ39" s="101"/>
      <c r="HA39" s="101"/>
      <c r="HB39" s="101"/>
      <c r="HC39" s="101"/>
      <c r="HD39" s="101"/>
      <c r="HE39" s="101"/>
      <c r="HF39" s="101"/>
      <c r="HG39" s="101"/>
      <c r="HH39" s="101"/>
      <c r="HI39" s="101"/>
      <c r="HJ39" s="101"/>
      <c r="HK39" s="101"/>
      <c r="HL39" s="101"/>
      <c r="HM39" s="101"/>
      <c r="HN39" s="101"/>
      <c r="HO39" s="101"/>
      <c r="HP39" s="101"/>
      <c r="HQ39" s="101"/>
      <c r="HR39" s="101"/>
      <c r="HS39" s="101"/>
      <c r="HT39" s="101"/>
      <c r="HU39" s="101"/>
      <c r="HV39" s="101"/>
      <c r="HW39" s="101"/>
      <c r="HX39" s="101"/>
      <c r="HY39" s="101"/>
      <c r="HZ39" s="101"/>
      <c r="IA39" s="101"/>
      <c r="IB39" s="101"/>
      <c r="IC39" s="101"/>
      <c r="ID39" s="101"/>
      <c r="IE39" s="101"/>
      <c r="IF39" s="101"/>
      <c r="IG39" s="101"/>
      <c r="IH39" s="101"/>
      <c r="II39" s="101"/>
      <c r="IJ39" s="101"/>
      <c r="IK39" s="101"/>
      <c r="IL39" s="101"/>
      <c r="IM39" s="101"/>
      <c r="IN39" s="101"/>
      <c r="IO39" s="101"/>
      <c r="IP39" s="101"/>
      <c r="IQ39" s="101"/>
      <c r="IR39" s="101"/>
      <c r="IS39" s="101"/>
      <c r="IT39" s="101"/>
      <c r="IU39" s="101"/>
      <c r="IV39" s="101"/>
      <c r="IW39" s="101"/>
      <c r="IX39" s="101"/>
      <c r="IY39" s="101"/>
      <c r="IZ39" s="101"/>
      <c r="JA39" s="101"/>
      <c r="JB39" s="101"/>
      <c r="JC39" s="101"/>
    </row>
    <row r="40" spans="1:263" s="106" customFormat="1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1"/>
      <c r="DV40" s="101"/>
      <c r="DW40" s="101"/>
      <c r="DX40" s="101"/>
      <c r="DY40" s="101"/>
      <c r="DZ40" s="101"/>
      <c r="EA40" s="101"/>
      <c r="EB40" s="101"/>
      <c r="EC40" s="101"/>
      <c r="ED40" s="101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1"/>
      <c r="IP40" s="101"/>
      <c r="IQ40" s="101"/>
      <c r="IR40" s="101"/>
      <c r="IS40" s="101"/>
      <c r="IT40" s="101"/>
      <c r="IU40" s="101"/>
      <c r="IV40" s="101"/>
      <c r="IW40" s="101"/>
      <c r="IX40" s="101"/>
      <c r="IY40" s="101"/>
      <c r="IZ40" s="101"/>
      <c r="JA40" s="101"/>
      <c r="JB40" s="101"/>
      <c r="JC40" s="101"/>
    </row>
    <row r="41" spans="1:263" s="106" customFormat="1">
      <c r="A41" s="101"/>
      <c r="B41" s="101"/>
      <c r="C41" s="101"/>
      <c r="D41" s="101"/>
      <c r="E41" s="101"/>
      <c r="F41" s="101"/>
      <c r="G41" s="101"/>
      <c r="H41" s="101"/>
      <c r="I41" s="101"/>
      <c r="J41" s="151"/>
      <c r="K41" s="101"/>
      <c r="L41" s="101"/>
      <c r="M41" s="101"/>
      <c r="N41" s="15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5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1"/>
      <c r="DB41" s="101"/>
      <c r="DC41" s="101"/>
      <c r="DD41" s="101"/>
      <c r="DE41" s="101"/>
      <c r="DF41" s="101"/>
      <c r="DG41" s="101"/>
      <c r="DH41" s="101"/>
      <c r="DI41" s="101"/>
      <c r="DJ41" s="101"/>
      <c r="DK41" s="101"/>
      <c r="DL41" s="101"/>
      <c r="DM41" s="101"/>
      <c r="DN41" s="101"/>
      <c r="DO41" s="101"/>
      <c r="DP41" s="101"/>
      <c r="DQ41" s="101"/>
      <c r="DR41" s="101"/>
      <c r="DS41" s="101"/>
      <c r="DT41" s="101"/>
      <c r="DU41" s="101"/>
      <c r="DV41" s="101"/>
      <c r="DW41" s="101"/>
      <c r="DX41" s="101"/>
      <c r="DY41" s="101"/>
      <c r="DZ41" s="101"/>
      <c r="EA41" s="101"/>
      <c r="EB41" s="101"/>
      <c r="EC41" s="101"/>
      <c r="ED41" s="101"/>
      <c r="EE41" s="101"/>
      <c r="EF41" s="101"/>
      <c r="EG41" s="101"/>
      <c r="EH41" s="101"/>
      <c r="EI41" s="101"/>
      <c r="EJ41" s="101"/>
      <c r="EK41" s="101"/>
      <c r="EL41" s="101"/>
      <c r="EM41" s="101"/>
      <c r="EN41" s="101"/>
      <c r="EO41" s="101"/>
      <c r="EP41" s="101"/>
      <c r="EQ41" s="101"/>
      <c r="ER41" s="101"/>
      <c r="ES41" s="101"/>
      <c r="ET41" s="101"/>
      <c r="EU41" s="101"/>
      <c r="EV41" s="101"/>
      <c r="EW41" s="101"/>
      <c r="EX41" s="101"/>
      <c r="EY41" s="101"/>
      <c r="EZ41" s="101"/>
      <c r="FA41" s="101"/>
      <c r="FB41" s="101"/>
      <c r="FC41" s="101"/>
      <c r="FD41" s="101"/>
      <c r="FE41" s="101"/>
      <c r="FF41" s="101"/>
      <c r="FG41" s="101"/>
      <c r="FH41" s="101"/>
      <c r="FI41" s="101"/>
      <c r="FJ41" s="101"/>
      <c r="FK41" s="101"/>
      <c r="FL41" s="101"/>
      <c r="FM41" s="101"/>
      <c r="FN41" s="101"/>
      <c r="FO41" s="101"/>
      <c r="FP41" s="101"/>
      <c r="FQ41" s="101"/>
      <c r="FR41" s="101"/>
      <c r="FS41" s="101"/>
      <c r="FT41" s="101"/>
      <c r="FU41" s="101"/>
      <c r="FV41" s="101"/>
      <c r="FW41" s="101"/>
      <c r="FX41" s="101"/>
      <c r="FY41" s="101"/>
      <c r="FZ41" s="101"/>
      <c r="GA41" s="101"/>
      <c r="GB41" s="101"/>
      <c r="GC41" s="101"/>
      <c r="GD41" s="101"/>
      <c r="GE41" s="101"/>
      <c r="GF41" s="101"/>
      <c r="GG41" s="101"/>
      <c r="GH41" s="101"/>
      <c r="GI41" s="101"/>
      <c r="GJ41" s="101"/>
      <c r="GK41" s="101"/>
      <c r="GL41" s="101"/>
      <c r="GM41" s="101"/>
      <c r="GN41" s="101"/>
      <c r="GO41" s="101"/>
      <c r="GP41" s="101"/>
      <c r="GQ41" s="101"/>
      <c r="GR41" s="101"/>
      <c r="GS41" s="101"/>
      <c r="GT41" s="101"/>
      <c r="GU41" s="101"/>
      <c r="GV41" s="101"/>
      <c r="GW41" s="101"/>
      <c r="GX41" s="101"/>
      <c r="GY41" s="101"/>
      <c r="GZ41" s="101"/>
      <c r="HA41" s="101"/>
      <c r="HB41" s="101"/>
      <c r="HC41" s="101"/>
      <c r="HD41" s="101"/>
      <c r="HE41" s="101"/>
      <c r="HF41" s="101"/>
      <c r="HG41" s="101"/>
      <c r="HH41" s="101"/>
      <c r="HI41" s="101"/>
      <c r="HJ41" s="101"/>
      <c r="HK41" s="101"/>
      <c r="HL41" s="101"/>
      <c r="HM41" s="101"/>
      <c r="HN41" s="101"/>
      <c r="HO41" s="101"/>
      <c r="HP41" s="101"/>
      <c r="HQ41" s="101"/>
      <c r="HR41" s="101"/>
      <c r="HS41" s="101"/>
      <c r="HT41" s="101"/>
      <c r="HU41" s="101"/>
      <c r="HV41" s="101"/>
      <c r="HW41" s="101"/>
      <c r="HX41" s="101"/>
      <c r="HY41" s="101"/>
      <c r="HZ41" s="101"/>
      <c r="IA41" s="101"/>
      <c r="IB41" s="101"/>
      <c r="IC41" s="101"/>
      <c r="ID41" s="101"/>
      <c r="IE41" s="101"/>
      <c r="IF41" s="101"/>
      <c r="IG41" s="101"/>
      <c r="IH41" s="101"/>
      <c r="II41" s="101"/>
      <c r="IJ41" s="101"/>
      <c r="IK41" s="101"/>
      <c r="IL41" s="101"/>
      <c r="IM41" s="101"/>
      <c r="IN41" s="101"/>
      <c r="IO41" s="101"/>
      <c r="IP41" s="101"/>
      <c r="IQ41" s="101"/>
      <c r="IR41" s="101"/>
      <c r="IS41" s="101"/>
      <c r="IT41" s="101"/>
      <c r="IU41" s="101"/>
      <c r="IV41" s="101"/>
      <c r="IW41" s="101"/>
      <c r="IX41" s="101"/>
      <c r="IY41" s="101"/>
      <c r="IZ41" s="101"/>
      <c r="JA41" s="101"/>
      <c r="JB41" s="101"/>
      <c r="JC41" s="101"/>
    </row>
  </sheetData>
  <mergeCells count="28">
    <mergeCell ref="A4:O4"/>
    <mergeCell ref="A5:O5"/>
    <mergeCell ref="A7:O7"/>
    <mergeCell ref="A8:O8"/>
    <mergeCell ref="A9:O9"/>
    <mergeCell ref="A38:AI38"/>
    <mergeCell ref="A10:A13"/>
    <mergeCell ref="B10:B13"/>
    <mergeCell ref="C10:C13"/>
    <mergeCell ref="D12:E12"/>
    <mergeCell ref="J12:K12"/>
    <mergeCell ref="N12:O12"/>
    <mergeCell ref="Z12:AA12"/>
    <mergeCell ref="R12:S12"/>
    <mergeCell ref="D10:G11"/>
    <mergeCell ref="F12:G12"/>
    <mergeCell ref="H10:AA10"/>
    <mergeCell ref="H12:I12"/>
    <mergeCell ref="L12:M12"/>
    <mergeCell ref="P12:Q12"/>
    <mergeCell ref="X12:Y12"/>
    <mergeCell ref="H11:K11"/>
    <mergeCell ref="L11:O11"/>
    <mergeCell ref="P11:S11"/>
    <mergeCell ref="X11:AA11"/>
    <mergeCell ref="T12:U12"/>
    <mergeCell ref="T11:W11"/>
    <mergeCell ref="V12:W12"/>
  </mergeCells>
  <dataValidations count="1">
    <dataValidation type="textLength" operator="lessThanOrEqual" allowBlank="1" showErrorMessage="1" errorTitle="Ошибка" error="Допускается ввод не более 900 символов!" sqref="J35:J37 I36 H35:H36 J15:J19 N15:N19 H16:H19 H21:H25 N21:N37 J21:J25">
      <formula1>900</formula1>
      <formula2>0</formula2>
    </dataValidation>
  </dataValidations>
  <pageMargins left="0.70833333333333304" right="0" top="0.74791666666666701" bottom="0.74791666666666701" header="0.51180555555555496" footer="0.51180555555555496"/>
  <pageSetup paperSize="9" scale="33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B94"/>
  <sheetViews>
    <sheetView zoomScale="62" zoomScaleNormal="62" zoomScaleSheetLayoutView="84" zoomScalePageLayoutView="70" workbookViewId="0">
      <selection activeCell="A21" sqref="A21"/>
    </sheetView>
  </sheetViews>
  <sheetFormatPr defaultColWidth="9" defaultRowHeight="15.75"/>
  <cols>
    <col min="1" max="1" width="13.140625" style="7" customWidth="1"/>
    <col min="2" max="2" width="85.140625" style="7" customWidth="1"/>
    <col min="3" max="3" width="15.7109375" style="7" customWidth="1"/>
    <col min="4" max="4" width="15.7109375" style="184" customWidth="1"/>
    <col min="5" max="5" width="22.140625" style="7" customWidth="1"/>
    <col min="6" max="7" width="17.140625" style="184" customWidth="1"/>
    <col min="8" max="9" width="17.140625" style="7" customWidth="1"/>
    <col min="10" max="11" width="17.140625" style="184" customWidth="1"/>
    <col min="12" max="13" width="17.140625" style="7" customWidth="1"/>
    <col min="14" max="15" width="17.140625" style="184" customWidth="1"/>
    <col min="16" max="17" width="17.140625" style="165" customWidth="1"/>
    <col min="18" max="21" width="17.140625" style="224" customWidth="1"/>
    <col min="22" max="23" width="17.140625" style="184" customWidth="1"/>
    <col min="24" max="24" width="17.140625" style="7" customWidth="1"/>
    <col min="25" max="25" width="16.140625" style="7" customWidth="1"/>
    <col min="26" max="26" width="7.140625" style="7" customWidth="1"/>
    <col min="27" max="27" width="11.7109375" style="7" customWidth="1"/>
    <col min="28" max="28" width="4.28515625" style="7" customWidth="1"/>
    <col min="29" max="29" width="5" style="7" customWidth="1"/>
    <col min="30" max="30" width="5.5703125" style="7" customWidth="1"/>
    <col min="31" max="31" width="6.140625" style="7" customWidth="1"/>
    <col min="32" max="32" width="6.42578125" style="7" customWidth="1"/>
    <col min="33" max="33" width="6.140625" style="7" customWidth="1"/>
    <col min="34" max="35" width="5.5703125" style="7" customWidth="1"/>
    <col min="36" max="36" width="14.5703125" style="7" customWidth="1"/>
    <col min="37" max="46" width="5.5703125" style="7" customWidth="1"/>
    <col min="47" max="262" width="9" style="7"/>
  </cols>
  <sheetData>
    <row r="1" spans="1:262">
      <c r="Y1" s="34" t="s">
        <v>82</v>
      </c>
    </row>
    <row r="2" spans="1:262" ht="18.75">
      <c r="Y2" s="10"/>
    </row>
    <row r="4" spans="1:262">
      <c r="A4" s="284" t="s">
        <v>74</v>
      </c>
      <c r="B4" s="284"/>
      <c r="C4" s="284"/>
      <c r="D4" s="284"/>
      <c r="E4" s="284"/>
      <c r="F4" s="284"/>
      <c r="G4" s="284"/>
      <c r="H4" s="284"/>
      <c r="I4" s="284"/>
      <c r="J4" s="181"/>
      <c r="K4" s="181"/>
      <c r="L4" s="50"/>
      <c r="M4" s="50"/>
      <c r="N4" s="181"/>
      <c r="O4" s="181"/>
      <c r="P4" s="162"/>
      <c r="Q4" s="162"/>
      <c r="R4" s="221"/>
      <c r="S4" s="221"/>
      <c r="T4" s="221"/>
      <c r="U4" s="221"/>
      <c r="V4" s="181"/>
      <c r="W4" s="181"/>
    </row>
    <row r="5" spans="1:262">
      <c r="A5" s="285" t="s">
        <v>83</v>
      </c>
      <c r="B5" s="285"/>
      <c r="C5" s="285"/>
      <c r="D5" s="285"/>
      <c r="E5" s="285"/>
      <c r="F5" s="285"/>
      <c r="G5" s="285"/>
      <c r="H5" s="285"/>
      <c r="I5" s="285"/>
      <c r="J5" s="182"/>
      <c r="K5" s="182"/>
      <c r="L5" s="52"/>
      <c r="M5" s="52"/>
      <c r="N5" s="182"/>
      <c r="O5" s="182"/>
      <c r="P5" s="163"/>
      <c r="Q5" s="163"/>
      <c r="R5" s="222"/>
      <c r="S5" s="222"/>
      <c r="T5" s="222"/>
      <c r="U5" s="222"/>
      <c r="V5" s="182"/>
      <c r="W5" s="182"/>
      <c r="X5" s="52"/>
      <c r="Y5" s="52"/>
    </row>
    <row r="6" spans="1:262">
      <c r="A6" s="52"/>
      <c r="B6" s="52"/>
      <c r="C6" s="52"/>
      <c r="D6" s="182"/>
      <c r="E6" s="52"/>
      <c r="F6" s="182"/>
      <c r="G6" s="182"/>
      <c r="H6" s="52"/>
      <c r="I6" s="52"/>
      <c r="J6" s="182"/>
      <c r="K6" s="182"/>
      <c r="L6" s="52"/>
      <c r="M6" s="52"/>
      <c r="N6" s="182"/>
      <c r="O6" s="182"/>
      <c r="P6" s="163"/>
      <c r="Q6" s="163"/>
      <c r="R6" s="222"/>
      <c r="S6" s="222"/>
      <c r="T6" s="222"/>
      <c r="U6" s="222"/>
      <c r="V6" s="182"/>
      <c r="W6" s="182"/>
      <c r="X6" s="52"/>
      <c r="Y6" s="52"/>
    </row>
    <row r="7" spans="1:262" ht="18.75">
      <c r="A7" s="267" t="str">
        <f>прил.1!A6</f>
        <v>ООО «Энергосбыт Запорожье»</v>
      </c>
      <c r="B7" s="267"/>
      <c r="C7" s="267"/>
      <c r="D7" s="267"/>
      <c r="E7" s="267"/>
      <c r="F7" s="267"/>
      <c r="G7" s="267"/>
      <c r="H7" s="267"/>
      <c r="I7" s="267"/>
      <c r="J7" s="178"/>
      <c r="K7" s="178"/>
      <c r="L7" s="5"/>
      <c r="M7" s="5"/>
      <c r="N7" s="175"/>
      <c r="O7" s="175"/>
      <c r="P7" s="157"/>
      <c r="Q7" s="157"/>
      <c r="R7" s="215"/>
      <c r="S7" s="215"/>
      <c r="T7" s="215"/>
      <c r="U7" s="215"/>
      <c r="V7" s="175"/>
      <c r="W7" s="175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</row>
    <row r="8" spans="1:262">
      <c r="A8" s="253" t="s">
        <v>4</v>
      </c>
      <c r="B8" s="253"/>
      <c r="C8" s="253"/>
      <c r="D8" s="253"/>
      <c r="E8" s="253"/>
      <c r="F8" s="253"/>
      <c r="G8" s="253"/>
      <c r="H8" s="253"/>
      <c r="I8" s="253"/>
      <c r="J8" s="176"/>
      <c r="K8" s="176"/>
      <c r="L8" s="4"/>
      <c r="M8" s="4"/>
      <c r="N8" s="176"/>
      <c r="O8" s="176"/>
      <c r="P8" s="158"/>
      <c r="Q8" s="158"/>
      <c r="R8" s="216"/>
      <c r="S8" s="216"/>
      <c r="T8" s="216"/>
      <c r="U8" s="216"/>
      <c r="V8" s="176"/>
      <c r="W8" s="176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</row>
    <row r="9" spans="1:262" ht="15.75" customHeight="1" thickBot="1">
      <c r="A9" s="300"/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</row>
    <row r="10" spans="1:262" ht="31.5" customHeight="1" thickBot="1">
      <c r="A10" s="274" t="s">
        <v>5</v>
      </c>
      <c r="B10" s="275" t="s">
        <v>60</v>
      </c>
      <c r="C10" s="275" t="s">
        <v>61</v>
      </c>
      <c r="D10" s="292" t="s">
        <v>84</v>
      </c>
      <c r="E10" s="293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</row>
    <row r="11" spans="1:262" ht="44.25" customHeight="1" thickBot="1">
      <c r="A11" s="274"/>
      <c r="B11" s="275"/>
      <c r="C11" s="275"/>
      <c r="D11" s="294"/>
      <c r="E11" s="295"/>
      <c r="F11" s="273" t="s">
        <v>66</v>
      </c>
      <c r="G11" s="273"/>
      <c r="H11" s="273"/>
      <c r="I11" s="273"/>
      <c r="J11" s="273" t="s">
        <v>67</v>
      </c>
      <c r="K11" s="273"/>
      <c r="L11" s="273"/>
      <c r="M11" s="273"/>
      <c r="N11" s="273" t="s">
        <v>153</v>
      </c>
      <c r="O11" s="273"/>
      <c r="P11" s="273"/>
      <c r="Q11" s="273"/>
      <c r="R11" s="273" t="s">
        <v>204</v>
      </c>
      <c r="S11" s="273"/>
      <c r="T11" s="273"/>
      <c r="U11" s="273"/>
      <c r="V11" s="273" t="s">
        <v>77</v>
      </c>
      <c r="W11" s="273"/>
      <c r="X11" s="273"/>
      <c r="Y11" s="273"/>
    </row>
    <row r="12" spans="1:262" ht="69.75" customHeight="1" thickBot="1">
      <c r="A12" s="274"/>
      <c r="B12" s="275"/>
      <c r="C12" s="275"/>
      <c r="D12" s="296"/>
      <c r="E12" s="297"/>
      <c r="F12" s="273" t="s">
        <v>12</v>
      </c>
      <c r="G12" s="273"/>
      <c r="H12" s="287" t="s">
        <v>210</v>
      </c>
      <c r="I12" s="288"/>
      <c r="J12" s="273" t="s">
        <v>12</v>
      </c>
      <c r="K12" s="273"/>
      <c r="L12" s="287" t="s">
        <v>210</v>
      </c>
      <c r="M12" s="288"/>
      <c r="N12" s="273" t="s">
        <v>12</v>
      </c>
      <c r="O12" s="273"/>
      <c r="P12" s="287" t="s">
        <v>210</v>
      </c>
      <c r="Q12" s="288"/>
      <c r="R12" s="273" t="s">
        <v>12</v>
      </c>
      <c r="S12" s="273"/>
      <c r="T12" s="287" t="s">
        <v>210</v>
      </c>
      <c r="U12" s="288"/>
      <c r="V12" s="273" t="s">
        <v>12</v>
      </c>
      <c r="W12" s="273"/>
      <c r="X12" s="287" t="s">
        <v>210</v>
      </c>
      <c r="Y12" s="288"/>
    </row>
    <row r="13" spans="1:262" ht="37.5" customHeight="1" thickBot="1">
      <c r="A13" s="274"/>
      <c r="B13" s="275"/>
      <c r="C13" s="275"/>
      <c r="D13" s="290" t="s">
        <v>12</v>
      </c>
      <c r="E13" s="290" t="s">
        <v>210</v>
      </c>
      <c r="F13" s="180" t="s">
        <v>85</v>
      </c>
      <c r="G13" s="180" t="s">
        <v>86</v>
      </c>
      <c r="H13" s="219" t="s">
        <v>85</v>
      </c>
      <c r="I13" s="219" t="s">
        <v>86</v>
      </c>
      <c r="J13" s="180" t="s">
        <v>85</v>
      </c>
      <c r="K13" s="180" t="s">
        <v>86</v>
      </c>
      <c r="L13" s="219" t="s">
        <v>85</v>
      </c>
      <c r="M13" s="219" t="s">
        <v>86</v>
      </c>
      <c r="N13" s="180" t="s">
        <v>85</v>
      </c>
      <c r="O13" s="180" t="s">
        <v>86</v>
      </c>
      <c r="P13" s="219" t="s">
        <v>85</v>
      </c>
      <c r="Q13" s="219" t="s">
        <v>86</v>
      </c>
      <c r="R13" s="219" t="s">
        <v>85</v>
      </c>
      <c r="S13" s="219" t="s">
        <v>86</v>
      </c>
      <c r="T13" s="219" t="s">
        <v>85</v>
      </c>
      <c r="U13" s="219" t="s">
        <v>86</v>
      </c>
      <c r="V13" s="180" t="s">
        <v>85</v>
      </c>
      <c r="W13" s="180" t="s">
        <v>86</v>
      </c>
      <c r="X13" s="219" t="s">
        <v>85</v>
      </c>
      <c r="Y13" s="219" t="s">
        <v>86</v>
      </c>
    </row>
    <row r="14" spans="1:262" ht="66" customHeight="1">
      <c r="A14" s="274"/>
      <c r="B14" s="275"/>
      <c r="C14" s="275"/>
      <c r="D14" s="291"/>
      <c r="E14" s="291"/>
      <c r="F14" s="16" t="s">
        <v>87</v>
      </c>
      <c r="G14" s="16" t="s">
        <v>87</v>
      </c>
      <c r="H14" s="16" t="s">
        <v>87</v>
      </c>
      <c r="I14" s="16" t="s">
        <v>87</v>
      </c>
      <c r="J14" s="16" t="s">
        <v>87</v>
      </c>
      <c r="K14" s="16" t="s">
        <v>87</v>
      </c>
      <c r="L14" s="16" t="s">
        <v>87</v>
      </c>
      <c r="M14" s="16" t="s">
        <v>87</v>
      </c>
      <c r="N14" s="16" t="s">
        <v>87</v>
      </c>
      <c r="O14" s="16" t="s">
        <v>87</v>
      </c>
      <c r="P14" s="16" t="s">
        <v>87</v>
      </c>
      <c r="Q14" s="16" t="s">
        <v>87</v>
      </c>
      <c r="R14" s="16" t="s">
        <v>87</v>
      </c>
      <c r="S14" s="16" t="s">
        <v>87</v>
      </c>
      <c r="T14" s="16" t="s">
        <v>87</v>
      </c>
      <c r="U14" s="16" t="s">
        <v>87</v>
      </c>
      <c r="V14" s="16" t="s">
        <v>87</v>
      </c>
      <c r="W14" s="16" t="s">
        <v>87</v>
      </c>
      <c r="X14" s="16" t="s">
        <v>87</v>
      </c>
      <c r="Y14" s="16" t="s">
        <v>87</v>
      </c>
    </row>
    <row r="15" spans="1:262">
      <c r="A15" s="60">
        <v>1</v>
      </c>
      <c r="B15" s="56">
        <v>2</v>
      </c>
      <c r="C15" s="56">
        <v>3</v>
      </c>
      <c r="D15" s="179">
        <v>4</v>
      </c>
      <c r="E15" s="179">
        <v>5</v>
      </c>
      <c r="F15" s="179">
        <v>10</v>
      </c>
      <c r="G15" s="179">
        <v>11</v>
      </c>
      <c r="H15" s="179">
        <v>12</v>
      </c>
      <c r="I15" s="179">
        <v>13</v>
      </c>
      <c r="J15" s="179">
        <v>14</v>
      </c>
      <c r="K15" s="179">
        <v>15</v>
      </c>
      <c r="L15" s="179">
        <v>16</v>
      </c>
      <c r="M15" s="179">
        <v>17</v>
      </c>
      <c r="N15" s="179">
        <v>18</v>
      </c>
      <c r="O15" s="179">
        <v>19</v>
      </c>
      <c r="P15" s="179">
        <v>20</v>
      </c>
      <c r="Q15" s="179">
        <v>21</v>
      </c>
      <c r="R15" s="220"/>
      <c r="S15" s="220"/>
      <c r="T15" s="220"/>
      <c r="U15" s="220"/>
      <c r="V15" s="179">
        <v>22</v>
      </c>
      <c r="W15" s="179">
        <v>23</v>
      </c>
      <c r="X15" s="179">
        <v>24</v>
      </c>
      <c r="Y15" s="179">
        <v>25</v>
      </c>
    </row>
    <row r="16" spans="1:262" s="106" customFormat="1">
      <c r="A16" s="125" t="str">
        <f>прил.1!A13</f>
        <v>1.</v>
      </c>
      <c r="B16" s="95" t="str">
        <f>прил.1!B13</f>
        <v xml:space="preserve">Приобретение имущества общего и специального назначения </v>
      </c>
      <c r="C16" s="96"/>
      <c r="D16" s="96"/>
      <c r="E16" s="152"/>
      <c r="F16" s="129"/>
      <c r="G16" s="129"/>
      <c r="H16" s="129"/>
      <c r="I16" s="130"/>
      <c r="J16" s="130"/>
      <c r="K16" s="130"/>
      <c r="L16" s="129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29"/>
      <c r="Y16" s="153"/>
      <c r="Z16" s="151">
        <f>Y16-M16-I16</f>
        <v>0</v>
      </c>
      <c r="AA16" s="151">
        <f>Y16+X16-E16</f>
        <v>0</v>
      </c>
      <c r="AB16" s="15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  <c r="IQ16" s="101"/>
      <c r="IR16" s="101"/>
      <c r="IS16" s="101"/>
      <c r="IT16" s="101"/>
      <c r="IU16" s="101"/>
      <c r="IV16" s="101"/>
      <c r="IW16" s="101"/>
      <c r="IX16" s="101"/>
      <c r="IY16" s="101"/>
      <c r="IZ16" s="101"/>
      <c r="JA16" s="101"/>
      <c r="JB16" s="101"/>
    </row>
    <row r="17" spans="1:262" s="106" customFormat="1">
      <c r="A17" s="103" t="str">
        <f>прил.1!A14</f>
        <v>1.1.</v>
      </c>
      <c r="B17" s="107" t="s">
        <v>33</v>
      </c>
      <c r="C17" s="145" t="str">
        <f>прил.1!C14</f>
        <v>N_O10</v>
      </c>
      <c r="D17" s="99"/>
      <c r="E17" s="130">
        <f>прил.2!L14</f>
        <v>11.351983751666667</v>
      </c>
      <c r="F17" s="130"/>
      <c r="G17" s="99">
        <v>0</v>
      </c>
      <c r="H17" s="130"/>
      <c r="I17" s="130">
        <f>прил.2!T14</f>
        <v>0</v>
      </c>
      <c r="J17" s="130"/>
      <c r="K17" s="130"/>
      <c r="L17" s="130"/>
      <c r="M17" s="130">
        <f>прил.2!V14</f>
        <v>11.353170850000001</v>
      </c>
      <c r="N17" s="130"/>
      <c r="O17" s="130"/>
      <c r="P17" s="130"/>
      <c r="Q17" s="130">
        <f>прил.2!X14</f>
        <v>0</v>
      </c>
      <c r="R17" s="130"/>
      <c r="S17" s="130"/>
      <c r="T17" s="130"/>
      <c r="U17" s="130">
        <f>прил.2!Z14</f>
        <v>0</v>
      </c>
      <c r="V17" s="130"/>
      <c r="W17" s="130">
        <f t="shared" ref="W17:W27" si="0">G17+K17+O17</f>
        <v>0</v>
      </c>
      <c r="X17" s="130">
        <f t="shared" ref="X17:X37" si="1">L17+H17</f>
        <v>0</v>
      </c>
      <c r="Y17" s="131">
        <f t="shared" ref="Y17:Y27" si="2">I17+M17+Q17</f>
        <v>11.353170850000001</v>
      </c>
      <c r="Z17" s="151">
        <f t="shared" ref="Z17:Z26" si="3">Y17-M17-I17</f>
        <v>0</v>
      </c>
      <c r="AA17" s="151">
        <f>Y17+X17-E17</f>
        <v>1.1870983333341911E-3</v>
      </c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</row>
    <row r="18" spans="1:262" s="106" customFormat="1">
      <c r="A18" s="103" t="str">
        <f>прил.1!A15</f>
        <v>1.2.</v>
      </c>
      <c r="B18" s="101" t="s">
        <v>155</v>
      </c>
      <c r="C18" s="145" t="str">
        <f>прил.1!C15</f>
        <v>O_O01</v>
      </c>
      <c r="D18" s="99">
        <v>1.825</v>
      </c>
      <c r="E18" s="130">
        <f>прил.2!L15</f>
        <v>42.829780558333333</v>
      </c>
      <c r="F18" s="130"/>
      <c r="G18" s="99">
        <v>1.83</v>
      </c>
      <c r="H18" s="130"/>
      <c r="I18" s="130">
        <f>прил.2!T15</f>
        <v>15.185132225</v>
      </c>
      <c r="J18" s="130"/>
      <c r="K18" s="130"/>
      <c r="L18" s="130"/>
      <c r="M18" s="130">
        <f>прил.2!V15</f>
        <v>17.178817775000002</v>
      </c>
      <c r="N18" s="130"/>
      <c r="O18" s="130"/>
      <c r="P18" s="130"/>
      <c r="Q18" s="130">
        <f>прил.2!X15</f>
        <v>10.465830558333334</v>
      </c>
      <c r="R18" s="130"/>
      <c r="S18" s="130"/>
      <c r="T18" s="130"/>
      <c r="U18" s="130">
        <f>прил.2!Z15</f>
        <v>0</v>
      </c>
      <c r="V18" s="130"/>
      <c r="W18" s="130">
        <f t="shared" si="0"/>
        <v>1.83</v>
      </c>
      <c r="X18" s="130">
        <f t="shared" si="1"/>
        <v>0</v>
      </c>
      <c r="Y18" s="131">
        <f t="shared" si="2"/>
        <v>42.82978055833334</v>
      </c>
      <c r="Z18" s="151">
        <f>Y18-M18-I18-Q18</f>
        <v>0</v>
      </c>
      <c r="AA18" s="151">
        <f>Y18+X18-E18</f>
        <v>0</v>
      </c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  <c r="IQ18" s="101"/>
      <c r="IR18" s="101"/>
      <c r="IS18" s="101"/>
      <c r="IT18" s="101"/>
      <c r="IU18" s="101"/>
      <c r="IV18" s="101"/>
      <c r="IW18" s="101"/>
      <c r="IX18" s="101"/>
      <c r="IY18" s="101"/>
      <c r="IZ18" s="101"/>
      <c r="JA18" s="101"/>
      <c r="JB18" s="101"/>
    </row>
    <row r="19" spans="1:262" s="106" customFormat="1">
      <c r="A19" s="103" t="s">
        <v>32</v>
      </c>
      <c r="B19" s="107" t="s">
        <v>157</v>
      </c>
      <c r="C19" s="145" t="str">
        <f>прил.1!C16</f>
        <v>O_O02</v>
      </c>
      <c r="D19" s="186">
        <v>3.49</v>
      </c>
      <c r="E19" s="130">
        <f>прил.2!L16</f>
        <v>0</v>
      </c>
      <c r="F19" s="130"/>
      <c r="G19" s="99">
        <v>3.49</v>
      </c>
      <c r="H19" s="130"/>
      <c r="I19" s="130">
        <f>прил.2!T16</f>
        <v>0</v>
      </c>
      <c r="J19" s="130"/>
      <c r="K19" s="130"/>
      <c r="L19" s="130"/>
      <c r="M19" s="130">
        <f>прил.2!V16</f>
        <v>0</v>
      </c>
      <c r="N19" s="130"/>
      <c r="O19" s="130"/>
      <c r="P19" s="130"/>
      <c r="Q19" s="130">
        <f>прил.2!X16</f>
        <v>0</v>
      </c>
      <c r="R19" s="130"/>
      <c r="S19" s="130"/>
      <c r="T19" s="130"/>
      <c r="U19" s="130">
        <f>прил.2!Z16</f>
        <v>0</v>
      </c>
      <c r="V19" s="130"/>
      <c r="W19" s="130">
        <f t="shared" si="0"/>
        <v>3.49</v>
      </c>
      <c r="X19" s="130">
        <f t="shared" si="1"/>
        <v>0</v>
      </c>
      <c r="Y19" s="131">
        <f t="shared" si="2"/>
        <v>0</v>
      </c>
      <c r="Z19" s="151">
        <f t="shared" si="3"/>
        <v>0</v>
      </c>
      <c r="AA19" s="15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  <c r="IF19" s="101"/>
      <c r="IG19" s="101"/>
      <c r="IH19" s="101"/>
      <c r="II19" s="101"/>
      <c r="IJ19" s="101"/>
      <c r="IK19" s="101"/>
      <c r="IL19" s="101"/>
      <c r="IM19" s="101"/>
      <c r="IN19" s="101"/>
      <c r="IO19" s="101"/>
      <c r="IP19" s="101"/>
      <c r="IQ19" s="101"/>
      <c r="IR19" s="101"/>
      <c r="IS19" s="101"/>
      <c r="IT19" s="101"/>
      <c r="IU19" s="101"/>
      <c r="IV19" s="101"/>
      <c r="IW19" s="101"/>
      <c r="IX19" s="101"/>
      <c r="IY19" s="101"/>
      <c r="IZ19" s="101"/>
      <c r="JA19" s="101"/>
      <c r="JB19" s="101"/>
    </row>
    <row r="20" spans="1:262" s="106" customFormat="1">
      <c r="A20" s="103" t="s">
        <v>35</v>
      </c>
      <c r="B20" s="229" t="s">
        <v>199</v>
      </c>
      <c r="C20" s="226" t="s">
        <v>200</v>
      </c>
      <c r="D20" s="186"/>
      <c r="E20" s="130">
        <f>прил.2!L17</f>
        <v>45.4908</v>
      </c>
      <c r="F20" s="130"/>
      <c r="G20" s="167"/>
      <c r="H20" s="130"/>
      <c r="I20" s="130">
        <f>прил.2!T17</f>
        <v>22.266666666666666</v>
      </c>
      <c r="J20" s="130"/>
      <c r="K20" s="130"/>
      <c r="L20" s="130"/>
      <c r="M20" s="130">
        <f>прил.2!V17</f>
        <v>23.224133333333334</v>
      </c>
      <c r="N20" s="130"/>
      <c r="O20" s="130"/>
      <c r="P20" s="130"/>
      <c r="Q20" s="130">
        <f>прил.2!X17</f>
        <v>0</v>
      </c>
      <c r="R20" s="130"/>
      <c r="S20" s="130"/>
      <c r="T20" s="130"/>
      <c r="U20" s="130">
        <f>прил.2!Z17</f>
        <v>0</v>
      </c>
      <c r="V20" s="130"/>
      <c r="W20" s="130">
        <f t="shared" si="0"/>
        <v>0</v>
      </c>
      <c r="X20" s="130">
        <f t="shared" si="1"/>
        <v>0</v>
      </c>
      <c r="Y20" s="131">
        <f t="shared" si="2"/>
        <v>45.4908</v>
      </c>
      <c r="Z20" s="151">
        <f t="shared" si="3"/>
        <v>0</v>
      </c>
      <c r="AA20" s="15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01"/>
      <c r="IK20" s="101"/>
      <c r="IL20" s="101"/>
      <c r="IM20" s="101"/>
      <c r="IN20" s="101"/>
      <c r="IO20" s="101"/>
      <c r="IP20" s="101"/>
      <c r="IQ20" s="101"/>
      <c r="IR20" s="101"/>
      <c r="IS20" s="101"/>
      <c r="IT20" s="101"/>
      <c r="IU20" s="101"/>
      <c r="IV20" s="101"/>
      <c r="IW20" s="101"/>
      <c r="IX20" s="101"/>
      <c r="IY20" s="101"/>
      <c r="IZ20" s="101"/>
      <c r="JA20" s="101"/>
      <c r="JB20" s="101"/>
    </row>
    <row r="21" spans="1:262" s="106" customFormat="1">
      <c r="A21" s="125" t="str">
        <f>прил.1!A18</f>
        <v>2.</v>
      </c>
      <c r="B21" s="109" t="s">
        <v>152</v>
      </c>
      <c r="C21" s="110"/>
      <c r="D21" s="186"/>
      <c r="E21" s="130">
        <f>прил.2!L18</f>
        <v>0</v>
      </c>
      <c r="F21" s="129"/>
      <c r="G21" s="129"/>
      <c r="H21" s="129"/>
      <c r="I21" s="130">
        <f>прил.2!T18</f>
        <v>0</v>
      </c>
      <c r="J21" s="129"/>
      <c r="K21" s="129"/>
      <c r="L21" s="129"/>
      <c r="M21" s="130">
        <f>прил.2!V18</f>
        <v>0</v>
      </c>
      <c r="N21" s="129"/>
      <c r="O21" s="129"/>
      <c r="P21" s="129"/>
      <c r="Q21" s="130">
        <f>прил.2!X18</f>
        <v>0</v>
      </c>
      <c r="R21" s="130"/>
      <c r="S21" s="130"/>
      <c r="T21" s="130"/>
      <c r="U21" s="130">
        <f>прил.2!Z18</f>
        <v>0</v>
      </c>
      <c r="V21" s="129"/>
      <c r="W21" s="130">
        <f t="shared" si="0"/>
        <v>0</v>
      </c>
      <c r="X21" s="130">
        <f t="shared" si="1"/>
        <v>0</v>
      </c>
      <c r="Y21" s="131">
        <f t="shared" si="2"/>
        <v>0</v>
      </c>
      <c r="Z21" s="151">
        <f t="shared" si="3"/>
        <v>0</v>
      </c>
      <c r="AA21" s="151"/>
      <c r="AB21" s="15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101"/>
      <c r="HX21" s="101"/>
      <c r="HY21" s="101"/>
      <c r="HZ21" s="101"/>
      <c r="IA21" s="101"/>
      <c r="IB21" s="101"/>
      <c r="IC21" s="101"/>
      <c r="ID21" s="101"/>
      <c r="IE21" s="101"/>
      <c r="IF21" s="101"/>
      <c r="IG21" s="101"/>
      <c r="IH21" s="101"/>
      <c r="II21" s="101"/>
      <c r="IJ21" s="101"/>
      <c r="IK21" s="101"/>
      <c r="IL21" s="101"/>
      <c r="IM21" s="101"/>
      <c r="IN21" s="101"/>
      <c r="IO21" s="101"/>
      <c r="IP21" s="101"/>
      <c r="IQ21" s="101"/>
      <c r="IR21" s="101"/>
      <c r="IS21" s="101"/>
      <c r="IT21" s="101"/>
      <c r="IU21" s="101"/>
      <c r="IV21" s="101"/>
      <c r="IW21" s="101"/>
      <c r="IX21" s="101"/>
      <c r="IY21" s="101"/>
      <c r="IZ21" s="101"/>
      <c r="JA21" s="101"/>
      <c r="JB21" s="101"/>
    </row>
    <row r="22" spans="1:262" s="106" customFormat="1">
      <c r="A22" s="103" t="str">
        <f>прил.2!A19</f>
        <v>2.1.</v>
      </c>
      <c r="B22" s="107" t="str">
        <f>прил.2!B19</f>
        <v>Сервер</v>
      </c>
      <c r="C22" s="145" t="str">
        <f>прил.2!C19</f>
        <v>N_O03</v>
      </c>
      <c r="D22" s="99">
        <v>40.016666666666673</v>
      </c>
      <c r="E22" s="130">
        <f>прил.2!L19</f>
        <v>34.954000000000001</v>
      </c>
      <c r="F22" s="130"/>
      <c r="G22" s="130">
        <v>40.020000000000003</v>
      </c>
      <c r="H22" s="130"/>
      <c r="I22" s="130">
        <f>прил.2!T19</f>
        <v>34.954000000000001</v>
      </c>
      <c r="J22" s="130"/>
      <c r="K22" s="130"/>
      <c r="L22" s="130"/>
      <c r="M22" s="130">
        <f>прил.2!V19</f>
        <v>0</v>
      </c>
      <c r="N22" s="130"/>
      <c r="O22" s="130"/>
      <c r="P22" s="130"/>
      <c r="Q22" s="130">
        <f>прил.2!X19</f>
        <v>0</v>
      </c>
      <c r="R22" s="130"/>
      <c r="S22" s="130"/>
      <c r="T22" s="130"/>
      <c r="U22" s="130">
        <f>прил.2!Z19</f>
        <v>0</v>
      </c>
      <c r="V22" s="130"/>
      <c r="W22" s="130">
        <f t="shared" si="0"/>
        <v>40.020000000000003</v>
      </c>
      <c r="X22" s="130">
        <f t="shared" si="1"/>
        <v>0</v>
      </c>
      <c r="Y22" s="131">
        <f t="shared" si="2"/>
        <v>34.954000000000001</v>
      </c>
      <c r="Z22" s="151">
        <f t="shared" si="3"/>
        <v>0</v>
      </c>
      <c r="AA22" s="151">
        <f>Y22+X22-E22</f>
        <v>0</v>
      </c>
      <c r="AB22" s="15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  <c r="HN22" s="101"/>
      <c r="HO22" s="101"/>
      <c r="HP22" s="101"/>
      <c r="HQ22" s="101"/>
      <c r="HR22" s="101"/>
      <c r="HS22" s="101"/>
      <c r="HT22" s="101"/>
      <c r="HU22" s="101"/>
      <c r="HV22" s="101"/>
      <c r="HW22" s="101"/>
      <c r="HX22" s="101"/>
      <c r="HY22" s="101"/>
      <c r="HZ22" s="101"/>
      <c r="IA22" s="101"/>
      <c r="IB22" s="101"/>
      <c r="IC22" s="101"/>
      <c r="ID22" s="101"/>
      <c r="IE22" s="101"/>
      <c r="IF22" s="101"/>
      <c r="IG22" s="101"/>
      <c r="IH22" s="101"/>
      <c r="II22" s="101"/>
      <c r="IJ22" s="101"/>
      <c r="IK22" s="101"/>
      <c r="IL22" s="101"/>
      <c r="IM22" s="101"/>
      <c r="IN22" s="101"/>
      <c r="IO22" s="101"/>
      <c r="IP22" s="101"/>
      <c r="IQ22" s="101"/>
      <c r="IR22" s="101"/>
      <c r="IS22" s="101"/>
      <c r="IT22" s="101"/>
      <c r="IU22" s="101"/>
      <c r="IV22" s="101"/>
      <c r="IW22" s="101"/>
      <c r="IX22" s="101"/>
      <c r="IY22" s="101"/>
      <c r="IZ22" s="101"/>
      <c r="JA22" s="101"/>
      <c r="JB22" s="101"/>
    </row>
    <row r="23" spans="1:262" s="106" customFormat="1">
      <c r="A23" s="103" t="str">
        <f>прил.2!A20</f>
        <v>2.2.</v>
      </c>
      <c r="B23" s="107" t="str">
        <f>прил.2!B20</f>
        <v>СХД</v>
      </c>
      <c r="C23" s="145" t="str">
        <f>прил.2!C20</f>
        <v>N_O04</v>
      </c>
      <c r="D23" s="186">
        <v>17.55</v>
      </c>
      <c r="E23" s="130">
        <f>прил.2!L20</f>
        <v>16.661111108333333</v>
      </c>
      <c r="F23" s="130"/>
      <c r="G23" s="130">
        <v>17.55</v>
      </c>
      <c r="H23" s="130"/>
      <c r="I23" s="130">
        <f>прил.2!T20</f>
        <v>16.661111108333333</v>
      </c>
      <c r="J23" s="130"/>
      <c r="K23" s="130"/>
      <c r="L23" s="130"/>
      <c r="M23" s="130">
        <f>прил.2!V20</f>
        <v>0</v>
      </c>
      <c r="N23" s="130"/>
      <c r="O23" s="130"/>
      <c r="P23" s="130"/>
      <c r="Q23" s="130">
        <f>прил.2!X20</f>
        <v>0</v>
      </c>
      <c r="R23" s="130"/>
      <c r="S23" s="130"/>
      <c r="T23" s="130"/>
      <c r="U23" s="130">
        <f>прил.2!Z20</f>
        <v>0</v>
      </c>
      <c r="V23" s="130"/>
      <c r="W23" s="130">
        <f t="shared" si="0"/>
        <v>17.55</v>
      </c>
      <c r="X23" s="130">
        <f t="shared" si="1"/>
        <v>0</v>
      </c>
      <c r="Y23" s="131">
        <f t="shared" si="2"/>
        <v>16.661111108333333</v>
      </c>
      <c r="Z23" s="151">
        <f t="shared" si="3"/>
        <v>0</v>
      </c>
      <c r="AA23" s="151">
        <f>Y23+X23-E23</f>
        <v>0</v>
      </c>
      <c r="AB23" s="15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GI23" s="101"/>
      <c r="GJ23" s="101"/>
      <c r="GK23" s="101"/>
      <c r="GL23" s="101"/>
      <c r="GM23" s="101"/>
      <c r="GN23" s="101"/>
      <c r="GO23" s="101"/>
      <c r="GP23" s="101"/>
      <c r="GQ23" s="101"/>
      <c r="GR23" s="101"/>
      <c r="GS23" s="101"/>
      <c r="GT23" s="101"/>
      <c r="GU23" s="101"/>
      <c r="GV23" s="101"/>
      <c r="GW23" s="101"/>
      <c r="GX23" s="101"/>
      <c r="GY23" s="101"/>
      <c r="GZ23" s="101"/>
      <c r="HA23" s="101"/>
      <c r="HB23" s="101"/>
      <c r="HC23" s="101"/>
      <c r="HD23" s="101"/>
      <c r="HE23" s="101"/>
      <c r="HF23" s="101"/>
      <c r="HG23" s="101"/>
      <c r="HH23" s="101"/>
      <c r="HI23" s="101"/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01"/>
      <c r="HU23" s="101"/>
      <c r="HV23" s="101"/>
      <c r="HW23" s="101"/>
      <c r="HX23" s="101"/>
      <c r="HY23" s="101"/>
      <c r="HZ23" s="101"/>
      <c r="IA23" s="101"/>
      <c r="IB23" s="101"/>
      <c r="IC23" s="101"/>
      <c r="ID23" s="101"/>
      <c r="IE23" s="101"/>
      <c r="IF23" s="101"/>
      <c r="IG23" s="101"/>
      <c r="IH23" s="101"/>
      <c r="II23" s="101"/>
      <c r="IJ23" s="101"/>
      <c r="IK23" s="101"/>
      <c r="IL23" s="101"/>
      <c r="IM23" s="101"/>
      <c r="IN23" s="101"/>
      <c r="IO23" s="101"/>
      <c r="IP23" s="101"/>
      <c r="IQ23" s="101"/>
      <c r="IR23" s="101"/>
      <c r="IS23" s="101"/>
      <c r="IT23" s="101"/>
      <c r="IU23" s="101"/>
      <c r="IV23" s="101"/>
      <c r="IW23" s="101"/>
      <c r="IX23" s="101"/>
      <c r="IY23" s="101"/>
      <c r="IZ23" s="101"/>
      <c r="JA23" s="101"/>
      <c r="JB23" s="101"/>
    </row>
    <row r="24" spans="1:262" s="106" customFormat="1">
      <c r="A24" s="103" t="str">
        <f>прил.2!A21</f>
        <v>2.3.</v>
      </c>
      <c r="B24" s="107" t="str">
        <f>прил.2!B21</f>
        <v>Оргтехника</v>
      </c>
      <c r="C24" s="145" t="str">
        <f>прил.2!C21</f>
        <v>N_O05</v>
      </c>
      <c r="D24" s="99">
        <v>23.441666666666666</v>
      </c>
      <c r="E24" s="130">
        <f>прил.2!L21</f>
        <v>22.933333333333334</v>
      </c>
      <c r="F24" s="130"/>
      <c r="G24" s="130">
        <v>23.44</v>
      </c>
      <c r="H24" s="130"/>
      <c r="I24" s="130">
        <f>прил.2!T21</f>
        <v>22.933333333333334</v>
      </c>
      <c r="J24" s="130"/>
      <c r="K24" s="130"/>
      <c r="L24" s="130"/>
      <c r="M24" s="130">
        <f>прил.2!V21</f>
        <v>0</v>
      </c>
      <c r="N24" s="130"/>
      <c r="O24" s="130"/>
      <c r="P24" s="130"/>
      <c r="Q24" s="130">
        <f>прил.2!X21</f>
        <v>0</v>
      </c>
      <c r="R24" s="130"/>
      <c r="S24" s="130"/>
      <c r="T24" s="130"/>
      <c r="U24" s="130">
        <f>прил.2!Z21</f>
        <v>0</v>
      </c>
      <c r="V24" s="130"/>
      <c r="W24" s="130">
        <f t="shared" si="0"/>
        <v>23.44</v>
      </c>
      <c r="X24" s="130">
        <f t="shared" si="1"/>
        <v>0</v>
      </c>
      <c r="Y24" s="131">
        <f t="shared" si="2"/>
        <v>22.933333333333334</v>
      </c>
      <c r="Z24" s="151">
        <f t="shared" si="3"/>
        <v>0</v>
      </c>
      <c r="AA24" s="151">
        <f>Y24+X24-E24</f>
        <v>0</v>
      </c>
      <c r="AB24" s="15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  <c r="IB24" s="101"/>
      <c r="IC24" s="101"/>
      <c r="ID24" s="101"/>
      <c r="IE24" s="101"/>
      <c r="IF24" s="101"/>
      <c r="IG24" s="101"/>
      <c r="IH24" s="101"/>
      <c r="II24" s="101"/>
      <c r="IJ24" s="101"/>
      <c r="IK24" s="101"/>
      <c r="IL24" s="101"/>
      <c r="IM24" s="101"/>
      <c r="IN24" s="101"/>
      <c r="IO24" s="101"/>
      <c r="IP24" s="101"/>
      <c r="IQ24" s="101"/>
      <c r="IR24" s="101"/>
      <c r="IS24" s="101"/>
      <c r="IT24" s="101"/>
      <c r="IU24" s="101"/>
      <c r="IV24" s="101"/>
      <c r="IW24" s="101"/>
      <c r="IX24" s="101"/>
      <c r="IY24" s="101"/>
      <c r="IZ24" s="101"/>
      <c r="JA24" s="101"/>
      <c r="JB24" s="101"/>
    </row>
    <row r="25" spans="1:262" s="106" customFormat="1">
      <c r="A25" s="103" t="str">
        <f>прил.2!A22</f>
        <v>2.4.</v>
      </c>
      <c r="B25" s="107" t="str">
        <f>прил.2!B22</f>
        <v>Сетевые устройства и связь</v>
      </c>
      <c r="C25" s="145" t="str">
        <f>прил.2!C22</f>
        <v>N_O06</v>
      </c>
      <c r="D25" s="186">
        <v>6.87</v>
      </c>
      <c r="E25" s="130">
        <f>прил.2!L22</f>
        <v>0</v>
      </c>
      <c r="F25" s="130"/>
      <c r="G25" s="130">
        <v>6.87</v>
      </c>
      <c r="H25" s="130"/>
      <c r="I25" s="130">
        <f>прил.2!T22</f>
        <v>0</v>
      </c>
      <c r="J25" s="130"/>
      <c r="K25" s="130"/>
      <c r="L25" s="130"/>
      <c r="M25" s="130">
        <f>прил.2!V22</f>
        <v>0</v>
      </c>
      <c r="N25" s="130"/>
      <c r="O25" s="130"/>
      <c r="P25" s="130"/>
      <c r="Q25" s="130">
        <f>прил.2!X22</f>
        <v>0</v>
      </c>
      <c r="R25" s="130"/>
      <c r="S25" s="130"/>
      <c r="T25" s="130"/>
      <c r="U25" s="130">
        <f>прил.2!Z22</f>
        <v>0</v>
      </c>
      <c r="V25" s="130"/>
      <c r="W25" s="130">
        <f t="shared" si="0"/>
        <v>6.87</v>
      </c>
      <c r="X25" s="130">
        <f t="shared" si="1"/>
        <v>0</v>
      </c>
      <c r="Y25" s="131">
        <f t="shared" si="2"/>
        <v>0</v>
      </c>
      <c r="Z25" s="151">
        <f t="shared" si="3"/>
        <v>0</v>
      </c>
      <c r="AA25" s="151">
        <f>Y25+X25-E25</f>
        <v>0</v>
      </c>
      <c r="AB25" s="15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  <c r="IB25" s="101"/>
      <c r="IC25" s="101"/>
      <c r="ID25" s="101"/>
      <c r="IE25" s="101"/>
      <c r="IF25" s="101"/>
      <c r="IG25" s="101"/>
      <c r="IH25" s="101"/>
      <c r="II25" s="101"/>
      <c r="IJ25" s="101"/>
      <c r="IK25" s="101"/>
      <c r="IL25" s="101"/>
      <c r="IM25" s="101"/>
      <c r="IN25" s="101"/>
      <c r="IO25" s="101"/>
      <c r="IP25" s="101"/>
      <c r="IQ25" s="101"/>
      <c r="IR25" s="101"/>
      <c r="IS25" s="101"/>
      <c r="IT25" s="101"/>
      <c r="IU25" s="101"/>
      <c r="IV25" s="101"/>
      <c r="IW25" s="101"/>
      <c r="IX25" s="101"/>
      <c r="IY25" s="101"/>
      <c r="IZ25" s="101"/>
      <c r="JA25" s="101"/>
      <c r="JB25" s="101"/>
    </row>
    <row r="26" spans="1:262" s="106" customFormat="1">
      <c r="A26" s="148" t="str">
        <f>прил.2!A23</f>
        <v>2.5.</v>
      </c>
      <c r="B26" s="149" t="str">
        <f>прил.2!B23</f>
        <v>ЦОД</v>
      </c>
      <c r="C26" s="150" t="str">
        <f>прил.2!C23</f>
        <v>N_O07</v>
      </c>
      <c r="D26" s="99">
        <v>41.736127889359757</v>
      </c>
      <c r="E26" s="130">
        <f>прил.2!L23</f>
        <v>41.736127891666669</v>
      </c>
      <c r="F26" s="130"/>
      <c r="G26" s="130">
        <v>0</v>
      </c>
      <c r="H26" s="130"/>
      <c r="I26" s="130">
        <f>прил.2!T23</f>
        <v>0</v>
      </c>
      <c r="J26" s="130"/>
      <c r="K26" s="130">
        <v>41.7361278893598</v>
      </c>
      <c r="L26" s="130"/>
      <c r="M26" s="130">
        <f>прил.2!V23</f>
        <v>41.736127891666669</v>
      </c>
      <c r="N26" s="130"/>
      <c r="O26" s="130"/>
      <c r="P26" s="130"/>
      <c r="Q26" s="130">
        <f>прил.2!X23</f>
        <v>0</v>
      </c>
      <c r="R26" s="130"/>
      <c r="S26" s="130"/>
      <c r="T26" s="130"/>
      <c r="U26" s="130">
        <f>прил.2!Z23</f>
        <v>0</v>
      </c>
      <c r="V26" s="130"/>
      <c r="W26" s="130">
        <f t="shared" si="0"/>
        <v>41.7361278893598</v>
      </c>
      <c r="X26" s="130">
        <f t="shared" si="1"/>
        <v>0</v>
      </c>
      <c r="Y26" s="131">
        <f t="shared" si="2"/>
        <v>41.736127891666669</v>
      </c>
      <c r="Z26" s="151">
        <f t="shared" si="3"/>
        <v>0</v>
      </c>
      <c r="AA26" s="151">
        <f>Y26+X26-E26</f>
        <v>0</v>
      </c>
      <c r="AB26" s="15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01"/>
      <c r="HZ26" s="101"/>
      <c r="IA26" s="101"/>
      <c r="IB26" s="101"/>
      <c r="IC26" s="101"/>
      <c r="ID26" s="101"/>
      <c r="IE26" s="101"/>
      <c r="IF26" s="101"/>
      <c r="IG26" s="101"/>
      <c r="IH26" s="101"/>
      <c r="II26" s="101"/>
      <c r="IJ26" s="101"/>
      <c r="IK26" s="101"/>
      <c r="IL26" s="101"/>
      <c r="IM26" s="101"/>
      <c r="IN26" s="101"/>
      <c r="IO26" s="101"/>
      <c r="IP26" s="101"/>
      <c r="IQ26" s="101"/>
      <c r="IR26" s="101"/>
      <c r="IS26" s="101"/>
      <c r="IT26" s="101"/>
      <c r="IU26" s="101"/>
      <c r="IV26" s="101"/>
      <c r="IW26" s="101"/>
      <c r="IX26" s="101"/>
      <c r="IY26" s="101"/>
      <c r="IZ26" s="101"/>
      <c r="JA26" s="101"/>
      <c r="JB26" s="101"/>
    </row>
    <row r="27" spans="1:262" s="106" customFormat="1">
      <c r="A27" s="148" t="str">
        <f>прил.2!A24</f>
        <v>2.6.</v>
      </c>
      <c r="B27" s="149" t="str">
        <f>прил.2!B24</f>
        <v>Информационная безопасность</v>
      </c>
      <c r="C27" s="150" t="str">
        <f>прил.2!C24</f>
        <v>O_O03</v>
      </c>
      <c r="D27" s="99">
        <v>19.03</v>
      </c>
      <c r="E27" s="130">
        <f>прил.2!L24</f>
        <v>30.77</v>
      </c>
      <c r="F27" s="130">
        <v>19.03</v>
      </c>
      <c r="G27" s="130"/>
      <c r="H27" s="130">
        <v>28.773</v>
      </c>
      <c r="I27" s="130">
        <v>2</v>
      </c>
      <c r="J27" s="130"/>
      <c r="K27" s="130"/>
      <c r="L27" s="130"/>
      <c r="M27" s="130">
        <f>прил.2!V24</f>
        <v>0</v>
      </c>
      <c r="N27" s="130"/>
      <c r="O27" s="130"/>
      <c r="P27" s="130"/>
      <c r="Q27" s="130">
        <f>прил.2!X24</f>
        <v>0</v>
      </c>
      <c r="R27" s="130"/>
      <c r="S27" s="130"/>
      <c r="T27" s="130"/>
      <c r="U27" s="130">
        <f>прил.2!Z24</f>
        <v>0</v>
      </c>
      <c r="V27" s="130">
        <f>F27</f>
        <v>19.03</v>
      </c>
      <c r="W27" s="130">
        <f t="shared" si="0"/>
        <v>0</v>
      </c>
      <c r="X27" s="130">
        <f t="shared" si="1"/>
        <v>28.773</v>
      </c>
      <c r="Y27" s="131">
        <f t="shared" si="2"/>
        <v>2</v>
      </c>
      <c r="Z27" s="151"/>
      <c r="AA27" s="151"/>
      <c r="AB27" s="15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  <c r="HU27" s="101"/>
      <c r="HV27" s="101"/>
      <c r="HW27" s="101"/>
      <c r="HX27" s="101"/>
      <c r="HY27" s="101"/>
      <c r="HZ27" s="101"/>
      <c r="IA27" s="101"/>
      <c r="IB27" s="101"/>
      <c r="IC27" s="101"/>
      <c r="ID27" s="101"/>
      <c r="IE27" s="101"/>
      <c r="IF27" s="101"/>
      <c r="IG27" s="101"/>
      <c r="IH27" s="101"/>
      <c r="II27" s="101"/>
      <c r="IJ27" s="101"/>
      <c r="IK27" s="101"/>
      <c r="IL27" s="101"/>
      <c r="IM27" s="101"/>
      <c r="IN27" s="101"/>
      <c r="IO27" s="101"/>
      <c r="IP27" s="101"/>
      <c r="IQ27" s="101"/>
      <c r="IR27" s="101"/>
      <c r="IS27" s="101"/>
      <c r="IT27" s="101"/>
      <c r="IU27" s="101"/>
      <c r="IV27" s="101"/>
      <c r="IW27" s="101"/>
      <c r="IX27" s="101"/>
      <c r="IY27" s="101"/>
      <c r="IZ27" s="101"/>
      <c r="JA27" s="101"/>
      <c r="JB27" s="101"/>
    </row>
    <row r="28" spans="1:262" s="106" customFormat="1">
      <c r="A28" s="148" t="str">
        <f>прил.2!A25</f>
        <v>2.7.</v>
      </c>
      <c r="B28" s="225" t="s">
        <v>205</v>
      </c>
      <c r="C28" s="226" t="s">
        <v>189</v>
      </c>
      <c r="D28" s="186"/>
      <c r="E28" s="130">
        <f>прил.2!L25</f>
        <v>4.8423333299999998</v>
      </c>
      <c r="F28" s="130"/>
      <c r="G28" s="130"/>
      <c r="H28" s="130">
        <f>прил.2!T25</f>
        <v>4.8423333299999998</v>
      </c>
      <c r="I28" s="167"/>
      <c r="J28" s="130"/>
      <c r="K28" s="130"/>
      <c r="L28" s="130"/>
      <c r="M28" s="130">
        <f>прил.2!V25</f>
        <v>0</v>
      </c>
      <c r="N28" s="130"/>
      <c r="O28" s="130"/>
      <c r="P28" s="130"/>
      <c r="Q28" s="130">
        <f>прил.2!X25</f>
        <v>0</v>
      </c>
      <c r="R28" s="130"/>
      <c r="S28" s="130"/>
      <c r="T28" s="130"/>
      <c r="U28" s="130">
        <f>прил.2!Z25</f>
        <v>0</v>
      </c>
      <c r="V28" s="130"/>
      <c r="W28" s="130"/>
      <c r="X28" s="130">
        <f t="shared" si="1"/>
        <v>4.8423333299999998</v>
      </c>
      <c r="Y28" s="131"/>
      <c r="Z28" s="151"/>
      <c r="AA28" s="151"/>
      <c r="AB28" s="15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  <c r="IK28" s="101"/>
      <c r="IL28" s="101"/>
      <c r="IM28" s="101"/>
      <c r="IN28" s="101"/>
      <c r="IO28" s="101"/>
      <c r="IP28" s="101"/>
      <c r="IQ28" s="101"/>
      <c r="IR28" s="101"/>
      <c r="IS28" s="101"/>
      <c r="IT28" s="101"/>
      <c r="IU28" s="101"/>
      <c r="IV28" s="101"/>
      <c r="IW28" s="101"/>
      <c r="IX28" s="101"/>
      <c r="IY28" s="101"/>
      <c r="IZ28" s="101"/>
      <c r="JA28" s="101"/>
      <c r="JB28" s="101"/>
    </row>
    <row r="29" spans="1:262" s="106" customFormat="1" ht="31.5">
      <c r="A29" s="148" t="str">
        <f>прил.2!A26</f>
        <v>2.8.</v>
      </c>
      <c r="B29" s="225" t="s">
        <v>182</v>
      </c>
      <c r="C29" s="226" t="s">
        <v>190</v>
      </c>
      <c r="D29" s="186"/>
      <c r="E29" s="130">
        <f>прил.2!L26</f>
        <v>1.20655</v>
      </c>
      <c r="F29" s="130"/>
      <c r="G29" s="130"/>
      <c r="H29" s="130">
        <f>прил.2!T26</f>
        <v>1.20655</v>
      </c>
      <c r="I29" s="167"/>
      <c r="J29" s="130"/>
      <c r="K29" s="130"/>
      <c r="L29" s="130"/>
      <c r="M29" s="130">
        <f>прил.2!V26</f>
        <v>0</v>
      </c>
      <c r="N29" s="130"/>
      <c r="O29" s="130"/>
      <c r="P29" s="130"/>
      <c r="Q29" s="130">
        <f>прил.2!X26</f>
        <v>0</v>
      </c>
      <c r="R29" s="130"/>
      <c r="S29" s="130"/>
      <c r="T29" s="130"/>
      <c r="U29" s="130">
        <f>прил.2!Z26</f>
        <v>0</v>
      </c>
      <c r="V29" s="130"/>
      <c r="W29" s="130"/>
      <c r="X29" s="130">
        <f t="shared" si="1"/>
        <v>1.20655</v>
      </c>
      <c r="Y29" s="131"/>
      <c r="Z29" s="151"/>
      <c r="AA29" s="151"/>
      <c r="AB29" s="15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  <c r="IQ29" s="101"/>
      <c r="IR29" s="101"/>
      <c r="IS29" s="101"/>
      <c r="IT29" s="101"/>
      <c r="IU29" s="101"/>
      <c r="IV29" s="101"/>
      <c r="IW29" s="101"/>
      <c r="IX29" s="101"/>
      <c r="IY29" s="101"/>
      <c r="IZ29" s="101"/>
      <c r="JA29" s="101"/>
      <c r="JB29" s="101"/>
    </row>
    <row r="30" spans="1:262" s="106" customFormat="1" ht="31.5">
      <c r="A30" s="148" t="str">
        <f>прил.2!A27</f>
        <v>2.9.</v>
      </c>
      <c r="B30" s="225" t="s">
        <v>206</v>
      </c>
      <c r="C30" s="226" t="s">
        <v>191</v>
      </c>
      <c r="D30" s="186"/>
      <c r="E30" s="130">
        <f>прил.2!L27</f>
        <v>4.2039999999999997</v>
      </c>
      <c r="F30" s="130"/>
      <c r="G30" s="130"/>
      <c r="H30" s="130">
        <f>прил.2!T27</f>
        <v>4.2039999999999997</v>
      </c>
      <c r="I30" s="167"/>
      <c r="J30" s="130"/>
      <c r="K30" s="130"/>
      <c r="L30" s="130"/>
      <c r="M30" s="130">
        <f>прил.2!V27</f>
        <v>0</v>
      </c>
      <c r="N30" s="130"/>
      <c r="O30" s="130"/>
      <c r="P30" s="130"/>
      <c r="Q30" s="130">
        <f>прил.2!X27</f>
        <v>0</v>
      </c>
      <c r="R30" s="130"/>
      <c r="S30" s="130"/>
      <c r="T30" s="130"/>
      <c r="U30" s="130">
        <f>прил.2!Z27</f>
        <v>0</v>
      </c>
      <c r="V30" s="130"/>
      <c r="W30" s="130"/>
      <c r="X30" s="130">
        <f t="shared" si="1"/>
        <v>4.2039999999999997</v>
      </c>
      <c r="Y30" s="131"/>
      <c r="Z30" s="151"/>
      <c r="AA30" s="151"/>
      <c r="AB30" s="15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  <c r="IN30" s="101"/>
      <c r="IO30" s="101"/>
      <c r="IP30" s="101"/>
      <c r="IQ30" s="101"/>
      <c r="IR30" s="101"/>
      <c r="IS30" s="101"/>
      <c r="IT30" s="101"/>
      <c r="IU30" s="101"/>
      <c r="IV30" s="101"/>
      <c r="IW30" s="101"/>
      <c r="IX30" s="101"/>
      <c r="IY30" s="101"/>
      <c r="IZ30" s="101"/>
      <c r="JA30" s="101"/>
      <c r="JB30" s="101"/>
    </row>
    <row r="31" spans="1:262" s="106" customFormat="1">
      <c r="A31" s="148" t="str">
        <f>прил.2!A28</f>
        <v>2.10.</v>
      </c>
      <c r="B31" s="225" t="s">
        <v>184</v>
      </c>
      <c r="C31" s="226" t="s">
        <v>192</v>
      </c>
      <c r="D31" s="186"/>
      <c r="E31" s="130">
        <f>прил.2!L28</f>
        <v>8.8510799999999996</v>
      </c>
      <c r="F31" s="130"/>
      <c r="G31" s="130"/>
      <c r="H31" s="130">
        <f>прил.2!T28</f>
        <v>8.8510799999999996</v>
      </c>
      <c r="I31" s="167"/>
      <c r="J31" s="130"/>
      <c r="K31" s="130"/>
      <c r="L31" s="130"/>
      <c r="M31" s="130">
        <f>прил.2!V28</f>
        <v>0</v>
      </c>
      <c r="N31" s="130"/>
      <c r="O31" s="130"/>
      <c r="P31" s="130"/>
      <c r="Q31" s="130">
        <f>прил.2!X28</f>
        <v>0</v>
      </c>
      <c r="R31" s="130"/>
      <c r="S31" s="130"/>
      <c r="T31" s="130"/>
      <c r="U31" s="130">
        <f>прил.2!Z28</f>
        <v>0</v>
      </c>
      <c r="V31" s="130"/>
      <c r="W31" s="130"/>
      <c r="X31" s="130">
        <f t="shared" si="1"/>
        <v>8.8510799999999996</v>
      </c>
      <c r="Y31" s="131"/>
      <c r="Z31" s="151"/>
      <c r="AA31" s="151"/>
      <c r="AB31" s="15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/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01"/>
      <c r="IK31" s="101"/>
      <c r="IL31" s="101"/>
      <c r="IM31" s="101"/>
      <c r="IN31" s="101"/>
      <c r="IO31" s="101"/>
      <c r="IP31" s="101"/>
      <c r="IQ31" s="101"/>
      <c r="IR31" s="101"/>
      <c r="IS31" s="101"/>
      <c r="IT31" s="101"/>
      <c r="IU31" s="101"/>
      <c r="IV31" s="101"/>
      <c r="IW31" s="101"/>
      <c r="IX31" s="101"/>
      <c r="IY31" s="101"/>
      <c r="IZ31" s="101"/>
      <c r="JA31" s="101"/>
      <c r="JB31" s="101"/>
    </row>
    <row r="32" spans="1:262" s="106" customFormat="1">
      <c r="A32" s="148" t="str">
        <f>прил.2!A29</f>
        <v>2.11.</v>
      </c>
      <c r="B32" s="225" t="s">
        <v>185</v>
      </c>
      <c r="C32" s="226" t="s">
        <v>193</v>
      </c>
      <c r="D32" s="186"/>
      <c r="E32" s="130">
        <f>прил.2!L29</f>
        <v>1.4039999999999999</v>
      </c>
      <c r="F32" s="130"/>
      <c r="G32" s="130"/>
      <c r="H32" s="130">
        <f>прил.2!T29</f>
        <v>1.4039999999999999</v>
      </c>
      <c r="I32" s="167"/>
      <c r="J32" s="130"/>
      <c r="K32" s="130"/>
      <c r="L32" s="130"/>
      <c r="M32" s="130">
        <f>прил.2!V29</f>
        <v>0</v>
      </c>
      <c r="N32" s="130"/>
      <c r="O32" s="130"/>
      <c r="P32" s="130"/>
      <c r="Q32" s="130">
        <f>прил.2!X29</f>
        <v>0</v>
      </c>
      <c r="R32" s="130"/>
      <c r="S32" s="130"/>
      <c r="T32" s="130"/>
      <c r="U32" s="130">
        <f>прил.2!Z29</f>
        <v>0</v>
      </c>
      <c r="V32" s="130"/>
      <c r="W32" s="130"/>
      <c r="X32" s="130">
        <f t="shared" si="1"/>
        <v>1.4039999999999999</v>
      </c>
      <c r="Y32" s="131"/>
      <c r="Z32" s="151"/>
      <c r="AA32" s="151"/>
      <c r="AB32" s="15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/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/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101"/>
      <c r="ID32" s="101"/>
      <c r="IE32" s="101"/>
      <c r="IF32" s="101"/>
      <c r="IG32" s="101"/>
      <c r="IH32" s="101"/>
      <c r="II32" s="101"/>
      <c r="IJ32" s="101"/>
      <c r="IK32" s="101"/>
      <c r="IL32" s="101"/>
      <c r="IM32" s="101"/>
      <c r="IN32" s="101"/>
      <c r="IO32" s="101"/>
      <c r="IP32" s="101"/>
      <c r="IQ32" s="101"/>
      <c r="IR32" s="101"/>
      <c r="IS32" s="101"/>
      <c r="IT32" s="101"/>
      <c r="IU32" s="101"/>
      <c r="IV32" s="101"/>
      <c r="IW32" s="101"/>
      <c r="IX32" s="101"/>
      <c r="IY32" s="101"/>
      <c r="IZ32" s="101"/>
      <c r="JA32" s="101"/>
      <c r="JB32" s="101"/>
    </row>
    <row r="33" spans="1:262" s="106" customFormat="1">
      <c r="A33" s="148" t="str">
        <f>прил.2!A30</f>
        <v>2.12.</v>
      </c>
      <c r="B33" s="225" t="s">
        <v>212</v>
      </c>
      <c r="C33" s="226" t="s">
        <v>194</v>
      </c>
      <c r="D33" s="186"/>
      <c r="E33" s="130">
        <f>прил.2!L30</f>
        <v>1.7977333333333334</v>
      </c>
      <c r="F33" s="130"/>
      <c r="G33" s="130"/>
      <c r="H33" s="130"/>
      <c r="I33" s="130">
        <f>прил.2!T30</f>
        <v>1.7977333333333334</v>
      </c>
      <c r="J33" s="130"/>
      <c r="K33" s="130"/>
      <c r="L33" s="130"/>
      <c r="M33" s="130">
        <f>прил.2!V30</f>
        <v>0</v>
      </c>
      <c r="N33" s="130"/>
      <c r="O33" s="130"/>
      <c r="P33" s="130"/>
      <c r="Q33" s="130">
        <f>прил.2!X30</f>
        <v>0</v>
      </c>
      <c r="R33" s="130"/>
      <c r="S33" s="130"/>
      <c r="T33" s="130"/>
      <c r="U33" s="130">
        <f>прил.2!Z30</f>
        <v>0</v>
      </c>
      <c r="V33" s="130"/>
      <c r="W33" s="130"/>
      <c r="X33" s="130">
        <f t="shared" si="1"/>
        <v>0</v>
      </c>
      <c r="Y33" s="131">
        <f t="shared" ref="Y33:Y36" si="4">I33+M33+Q33</f>
        <v>1.7977333333333334</v>
      </c>
      <c r="Z33" s="151"/>
      <c r="AA33" s="151"/>
      <c r="AB33" s="15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1"/>
      <c r="DS33" s="101"/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1"/>
      <c r="EH33" s="101"/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/>
      <c r="FK33" s="101"/>
      <c r="FL33" s="101"/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1"/>
      <c r="GA33" s="101"/>
      <c r="GB33" s="101"/>
      <c r="GC33" s="101"/>
      <c r="GD33" s="101"/>
      <c r="GE33" s="101"/>
      <c r="GF33" s="101"/>
      <c r="GG33" s="101"/>
      <c r="GH33" s="101"/>
      <c r="GI33" s="101"/>
      <c r="GJ33" s="101"/>
      <c r="GK33" s="101"/>
      <c r="GL33" s="101"/>
      <c r="GM33" s="101"/>
      <c r="GN33" s="101"/>
      <c r="GO33" s="101"/>
      <c r="GP33" s="101"/>
      <c r="GQ33" s="101"/>
      <c r="GR33" s="101"/>
      <c r="GS33" s="101"/>
      <c r="GT33" s="101"/>
      <c r="GU33" s="101"/>
      <c r="GV33" s="101"/>
      <c r="GW33" s="101"/>
      <c r="GX33" s="101"/>
      <c r="GY33" s="101"/>
      <c r="GZ33" s="101"/>
      <c r="HA33" s="101"/>
      <c r="HB33" s="101"/>
      <c r="HC33" s="101"/>
      <c r="HD33" s="101"/>
      <c r="HE33" s="101"/>
      <c r="HF33" s="101"/>
      <c r="HG33" s="101"/>
      <c r="HH33" s="101"/>
      <c r="HI33" s="101"/>
      <c r="HJ33" s="101"/>
      <c r="HK33" s="101"/>
      <c r="HL33" s="101"/>
      <c r="HM33" s="101"/>
      <c r="HN33" s="101"/>
      <c r="HO33" s="101"/>
      <c r="HP33" s="101"/>
      <c r="HQ33" s="101"/>
      <c r="HR33" s="101"/>
      <c r="HS33" s="101"/>
      <c r="HT33" s="101"/>
      <c r="HU33" s="101"/>
      <c r="HV33" s="101"/>
      <c r="HW33" s="101"/>
      <c r="HX33" s="101"/>
      <c r="HY33" s="101"/>
      <c r="HZ33" s="101"/>
      <c r="IA33" s="101"/>
      <c r="IB33" s="101"/>
      <c r="IC33" s="101"/>
      <c r="ID33" s="101"/>
      <c r="IE33" s="101"/>
      <c r="IF33" s="101"/>
      <c r="IG33" s="101"/>
      <c r="IH33" s="101"/>
      <c r="II33" s="101"/>
      <c r="IJ33" s="101"/>
      <c r="IK33" s="101"/>
      <c r="IL33" s="101"/>
      <c r="IM33" s="101"/>
      <c r="IN33" s="101"/>
      <c r="IO33" s="101"/>
      <c r="IP33" s="101"/>
      <c r="IQ33" s="101"/>
      <c r="IR33" s="101"/>
      <c r="IS33" s="101"/>
      <c r="IT33" s="101"/>
      <c r="IU33" s="101"/>
      <c r="IV33" s="101"/>
      <c r="IW33" s="101"/>
      <c r="IX33" s="101"/>
      <c r="IY33" s="101"/>
      <c r="IZ33" s="101"/>
      <c r="JA33" s="101"/>
      <c r="JB33" s="101"/>
    </row>
    <row r="34" spans="1:262" s="106" customFormat="1" ht="31.5">
      <c r="A34" s="148" t="str">
        <f>прил.2!A31</f>
        <v>2.13.</v>
      </c>
      <c r="B34" s="225" t="s">
        <v>187</v>
      </c>
      <c r="C34" s="226" t="s">
        <v>195</v>
      </c>
      <c r="D34" s="186"/>
      <c r="E34" s="130">
        <f>прил.2!L31</f>
        <v>0.17856027500000002</v>
      </c>
      <c r="F34" s="130"/>
      <c r="G34" s="130"/>
      <c r="H34" s="130"/>
      <c r="I34" s="130">
        <f>прил.2!T31</f>
        <v>0.17856027500000002</v>
      </c>
      <c r="J34" s="130"/>
      <c r="K34" s="130"/>
      <c r="L34" s="130"/>
      <c r="M34" s="130">
        <f>прил.2!V31</f>
        <v>0</v>
      </c>
      <c r="N34" s="130"/>
      <c r="O34" s="130"/>
      <c r="P34" s="130"/>
      <c r="Q34" s="130">
        <f>прил.2!X31</f>
        <v>0</v>
      </c>
      <c r="R34" s="130"/>
      <c r="S34" s="130"/>
      <c r="T34" s="130"/>
      <c r="U34" s="130">
        <f>прил.2!Z31</f>
        <v>0</v>
      </c>
      <c r="V34" s="130"/>
      <c r="W34" s="130"/>
      <c r="X34" s="130">
        <f t="shared" si="1"/>
        <v>0</v>
      </c>
      <c r="Y34" s="131">
        <f t="shared" si="4"/>
        <v>0.17856027500000002</v>
      </c>
      <c r="Z34" s="151"/>
      <c r="AA34" s="151"/>
      <c r="AB34" s="15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  <c r="HU34" s="101"/>
      <c r="HV34" s="101"/>
      <c r="HW34" s="101"/>
      <c r="HX34" s="101"/>
      <c r="HY34" s="101"/>
      <c r="HZ34" s="101"/>
      <c r="IA34" s="101"/>
      <c r="IB34" s="101"/>
      <c r="IC34" s="101"/>
      <c r="ID34" s="101"/>
      <c r="IE34" s="101"/>
      <c r="IF34" s="101"/>
      <c r="IG34" s="101"/>
      <c r="IH34" s="101"/>
      <c r="II34" s="101"/>
      <c r="IJ34" s="101"/>
      <c r="IK34" s="101"/>
      <c r="IL34" s="101"/>
      <c r="IM34" s="101"/>
      <c r="IN34" s="101"/>
      <c r="IO34" s="101"/>
      <c r="IP34" s="101"/>
      <c r="IQ34" s="101"/>
      <c r="IR34" s="101"/>
      <c r="IS34" s="101"/>
      <c r="IT34" s="101"/>
      <c r="IU34" s="101"/>
      <c r="IV34" s="101"/>
      <c r="IW34" s="101"/>
      <c r="IX34" s="101"/>
      <c r="IY34" s="101"/>
      <c r="IZ34" s="101"/>
      <c r="JA34" s="101"/>
      <c r="JB34" s="101"/>
    </row>
    <row r="35" spans="1:262" s="106" customFormat="1">
      <c r="A35" s="148" t="str">
        <f>прил.2!A32</f>
        <v>2.14.</v>
      </c>
      <c r="B35" s="225" t="s">
        <v>207</v>
      </c>
      <c r="C35" s="226" t="s">
        <v>196</v>
      </c>
      <c r="D35" s="186"/>
      <c r="E35" s="130">
        <f>прил.2!L32</f>
        <v>1.8957305583333333</v>
      </c>
      <c r="F35" s="130"/>
      <c r="G35" s="130"/>
      <c r="H35" s="130">
        <f>прил.2!T32</f>
        <v>1.8957305583333333</v>
      </c>
      <c r="I35" s="167"/>
      <c r="J35" s="130"/>
      <c r="K35" s="130"/>
      <c r="L35" s="130"/>
      <c r="M35" s="130">
        <f>прил.2!V32</f>
        <v>0</v>
      </c>
      <c r="N35" s="130"/>
      <c r="O35" s="130"/>
      <c r="P35" s="130"/>
      <c r="Q35" s="130">
        <f>прил.2!X32</f>
        <v>0</v>
      </c>
      <c r="R35" s="130"/>
      <c r="S35" s="130"/>
      <c r="T35" s="130"/>
      <c r="U35" s="130">
        <f>прил.2!Z32</f>
        <v>0</v>
      </c>
      <c r="V35" s="130"/>
      <c r="W35" s="130"/>
      <c r="X35" s="130">
        <f t="shared" si="1"/>
        <v>1.8957305583333333</v>
      </c>
      <c r="Y35" s="131">
        <f t="shared" si="4"/>
        <v>0</v>
      </c>
      <c r="Z35" s="151"/>
      <c r="AA35" s="151"/>
      <c r="AB35" s="15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  <c r="HM35" s="101"/>
      <c r="HN35" s="101"/>
      <c r="HO35" s="101"/>
      <c r="HP35" s="101"/>
      <c r="HQ35" s="101"/>
      <c r="HR35" s="101"/>
      <c r="HS35" s="101"/>
      <c r="HT35" s="101"/>
      <c r="HU35" s="101"/>
      <c r="HV35" s="101"/>
      <c r="HW35" s="101"/>
      <c r="HX35" s="101"/>
      <c r="HY35" s="101"/>
      <c r="HZ35" s="101"/>
      <c r="IA35" s="101"/>
      <c r="IB35" s="101"/>
      <c r="IC35" s="101"/>
      <c r="ID35" s="101"/>
      <c r="IE35" s="101"/>
      <c r="IF35" s="101"/>
      <c r="IG35" s="101"/>
      <c r="IH35" s="101"/>
      <c r="II35" s="101"/>
      <c r="IJ35" s="101"/>
      <c r="IK35" s="101"/>
      <c r="IL35" s="101"/>
      <c r="IM35" s="101"/>
      <c r="IN35" s="101"/>
      <c r="IO35" s="101"/>
      <c r="IP35" s="101"/>
      <c r="IQ35" s="101"/>
      <c r="IR35" s="101"/>
      <c r="IS35" s="101"/>
      <c r="IT35" s="101"/>
      <c r="IU35" s="101"/>
      <c r="IV35" s="101"/>
      <c r="IW35" s="101"/>
      <c r="IX35" s="101"/>
      <c r="IY35" s="101"/>
      <c r="IZ35" s="101"/>
      <c r="JA35" s="101"/>
      <c r="JB35" s="101"/>
    </row>
    <row r="36" spans="1:262" s="106" customFormat="1">
      <c r="A36" s="94" t="str">
        <f>прил.2!A33</f>
        <v>3.</v>
      </c>
      <c r="B36" s="95" t="str">
        <f>прил.2!B33</f>
        <v>Оснащение интеллектуальной системой учета</v>
      </c>
      <c r="C36" s="114"/>
      <c r="D36" s="186"/>
      <c r="E36" s="130">
        <f>прил.2!L33</f>
        <v>0</v>
      </c>
      <c r="F36" s="129"/>
      <c r="G36" s="129"/>
      <c r="H36" s="130"/>
      <c r="I36" s="130"/>
      <c r="J36" s="130"/>
      <c r="K36" s="130"/>
      <c r="L36" s="130"/>
      <c r="M36" s="130">
        <f>прил.2!V33</f>
        <v>0</v>
      </c>
      <c r="N36" s="130"/>
      <c r="O36" s="130"/>
      <c r="P36" s="130"/>
      <c r="Q36" s="130">
        <f>прил.2!X33</f>
        <v>0</v>
      </c>
      <c r="R36" s="130"/>
      <c r="S36" s="130"/>
      <c r="T36" s="130"/>
      <c r="U36" s="130">
        <f>прил.2!Z33</f>
        <v>0</v>
      </c>
      <c r="V36" s="130"/>
      <c r="W36" s="130">
        <f t="shared" ref="W36:W37" si="5">G36+K36+O36</f>
        <v>0</v>
      </c>
      <c r="X36" s="130">
        <f t="shared" si="1"/>
        <v>0</v>
      </c>
      <c r="Y36" s="131">
        <f t="shared" si="4"/>
        <v>0</v>
      </c>
      <c r="Z36" s="151">
        <f t="shared" ref="Z36" si="6">Y36-M36-I36</f>
        <v>0</v>
      </c>
      <c r="AA36" s="151">
        <f>Y36+X36-E36</f>
        <v>0</v>
      </c>
      <c r="AB36" s="15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  <c r="HS36" s="101"/>
      <c r="HT36" s="101"/>
      <c r="HU36" s="101"/>
      <c r="HV36" s="101"/>
      <c r="HW36" s="101"/>
      <c r="HX36" s="101"/>
      <c r="HY36" s="101"/>
      <c r="HZ36" s="101"/>
      <c r="IA36" s="101"/>
      <c r="IB36" s="101"/>
      <c r="IC36" s="101"/>
      <c r="ID36" s="101"/>
      <c r="IE36" s="101"/>
      <c r="IF36" s="101"/>
      <c r="IG36" s="101"/>
      <c r="IH36" s="101"/>
      <c r="II36" s="101"/>
      <c r="IJ36" s="101"/>
      <c r="IK36" s="101"/>
      <c r="IL36" s="101"/>
      <c r="IM36" s="101"/>
      <c r="IN36" s="101"/>
      <c r="IO36" s="101"/>
      <c r="IP36" s="101"/>
      <c r="IQ36" s="101"/>
      <c r="IR36" s="101"/>
      <c r="IS36" s="101"/>
      <c r="IT36" s="101"/>
      <c r="IU36" s="101"/>
      <c r="IV36" s="101"/>
      <c r="IW36" s="101"/>
      <c r="IX36" s="101"/>
      <c r="IY36" s="101"/>
      <c r="IZ36" s="101"/>
      <c r="JA36" s="101"/>
      <c r="JB36" s="101"/>
    </row>
    <row r="37" spans="1:262" s="106" customFormat="1">
      <c r="A37" s="103" t="str">
        <f>прил.1!A34</f>
        <v>3.1.</v>
      </c>
      <c r="B37" s="107" t="str">
        <f>прил.1!B34</f>
        <v xml:space="preserve">Оборудование многоквартирных жилых домов интеллектуальной системой учета </v>
      </c>
      <c r="C37" s="145" t="str">
        <f>прил.1!C34</f>
        <v>N_O01</v>
      </c>
      <c r="D37" s="186">
        <v>521.05999999999995</v>
      </c>
      <c r="E37" s="130">
        <f>прил.2!L34</f>
        <v>1060.6660039833334</v>
      </c>
      <c r="F37" s="130"/>
      <c r="G37" s="130">
        <v>172.28333333333336</v>
      </c>
      <c r="H37" s="130"/>
      <c r="I37" s="130">
        <f>прил.2!T34</f>
        <v>123.99060174166667</v>
      </c>
      <c r="J37" s="130"/>
      <c r="K37" s="130">
        <v>179.19325067606499</v>
      </c>
      <c r="L37" s="130"/>
      <c r="M37" s="130">
        <f>прил.2!V34</f>
        <v>218.03585465833334</v>
      </c>
      <c r="N37" s="130"/>
      <c r="O37" s="130">
        <v>169.58</v>
      </c>
      <c r="P37" s="130"/>
      <c r="Q37" s="130">
        <f>прил.2!X34</f>
        <v>335.71812589166672</v>
      </c>
      <c r="R37" s="130"/>
      <c r="S37" s="130"/>
      <c r="T37" s="130"/>
      <c r="U37" s="130">
        <f>прил.2!Z34</f>
        <v>382.92142169166669</v>
      </c>
      <c r="V37" s="130"/>
      <c r="W37" s="130">
        <f t="shared" si="5"/>
        <v>521.05658400939842</v>
      </c>
      <c r="X37" s="130">
        <f t="shared" si="1"/>
        <v>0</v>
      </c>
      <c r="Y37" s="131">
        <f>I37+M37+Q37+U37</f>
        <v>1060.6660039833334</v>
      </c>
      <c r="Z37" s="151">
        <f>Y37-M37-I37-Q37-U37</f>
        <v>0</v>
      </c>
      <c r="AA37" s="151">
        <f>Y37+X37-E37</f>
        <v>0</v>
      </c>
      <c r="AB37" s="15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  <c r="HM37" s="101"/>
      <c r="HN37" s="101"/>
      <c r="HO37" s="101"/>
      <c r="HP37" s="101"/>
      <c r="HQ37" s="101"/>
      <c r="HR37" s="101"/>
      <c r="HS37" s="101"/>
      <c r="HT37" s="101"/>
      <c r="HU37" s="101"/>
      <c r="HV37" s="101"/>
      <c r="HW37" s="101"/>
      <c r="HX37" s="101"/>
      <c r="HY37" s="101"/>
      <c r="HZ37" s="101"/>
      <c r="IA37" s="101"/>
      <c r="IB37" s="101"/>
      <c r="IC37" s="101"/>
      <c r="ID37" s="101"/>
      <c r="IE37" s="101"/>
      <c r="IF37" s="101"/>
      <c r="IG37" s="101"/>
      <c r="IH37" s="101"/>
      <c r="II37" s="101"/>
      <c r="IJ37" s="101"/>
      <c r="IK37" s="101"/>
      <c r="IL37" s="101"/>
      <c r="IM37" s="101"/>
      <c r="IN37" s="101"/>
      <c r="IO37" s="101"/>
      <c r="IP37" s="101"/>
      <c r="IQ37" s="101"/>
      <c r="IR37" s="101"/>
      <c r="IS37" s="101"/>
      <c r="IT37" s="101"/>
      <c r="IU37" s="101"/>
      <c r="IV37" s="101"/>
      <c r="IW37" s="101"/>
      <c r="IX37" s="101"/>
      <c r="IY37" s="101"/>
      <c r="IZ37" s="101"/>
      <c r="JA37" s="101"/>
      <c r="JB37" s="101"/>
    </row>
    <row r="38" spans="1:262" s="102" customFormat="1" ht="16.5" thickBot="1">
      <c r="A38" s="137"/>
      <c r="B38" s="138" t="s">
        <v>88</v>
      </c>
      <c r="C38" s="154"/>
      <c r="D38" s="154">
        <f>SUM(D17:D37)</f>
        <v>675.01946122269305</v>
      </c>
      <c r="E38" s="154">
        <f>SUM(E17:E37)+0.01</f>
        <v>1331.7831281233334</v>
      </c>
      <c r="F38" s="154">
        <f t="shared" ref="F38:Q38" si="7">SUM(F17:F37)</f>
        <v>19.03</v>
      </c>
      <c r="G38" s="154">
        <f t="shared" si="7"/>
        <v>265.48333333333335</v>
      </c>
      <c r="H38" s="154">
        <f t="shared" si="7"/>
        <v>51.176693888333325</v>
      </c>
      <c r="I38" s="154">
        <f t="shared" si="7"/>
        <v>239.96713868333333</v>
      </c>
      <c r="J38" s="154">
        <f t="shared" si="7"/>
        <v>0</v>
      </c>
      <c r="K38" s="154">
        <f t="shared" si="7"/>
        <v>220.9293785654248</v>
      </c>
      <c r="L38" s="154">
        <f t="shared" si="7"/>
        <v>0</v>
      </c>
      <c r="M38" s="154">
        <f t="shared" si="7"/>
        <v>311.52810450833334</v>
      </c>
      <c r="N38" s="154">
        <f t="shared" si="7"/>
        <v>0</v>
      </c>
      <c r="O38" s="154">
        <f t="shared" si="7"/>
        <v>169.58</v>
      </c>
      <c r="P38" s="154">
        <f t="shared" si="7"/>
        <v>0</v>
      </c>
      <c r="Q38" s="154">
        <f t="shared" si="7"/>
        <v>346.18395645000004</v>
      </c>
      <c r="R38" s="154"/>
      <c r="S38" s="154"/>
      <c r="T38" s="154"/>
      <c r="U38" s="154">
        <f>SUM(U17:U37)</f>
        <v>382.92142169166669</v>
      </c>
      <c r="V38" s="154">
        <f>SUM(V17:V37)</f>
        <v>19.03</v>
      </c>
      <c r="W38" s="154">
        <f>SUM(W17:W37)</f>
        <v>655.99271189875822</v>
      </c>
      <c r="X38" s="154">
        <f>SUM(X17:X37)</f>
        <v>51.176693888333325</v>
      </c>
      <c r="Y38" s="154">
        <f>SUM(Y17:Y37)</f>
        <v>1280.6006213333335</v>
      </c>
      <c r="Z38" s="151">
        <f>Y38-M38-I38-Q38-U38</f>
        <v>0</v>
      </c>
      <c r="AA38" s="151">
        <f>Y38+X38-E38</f>
        <v>-5.8129016665589006E-3</v>
      </c>
      <c r="AB38" s="151"/>
    </row>
    <row r="39" spans="1:262" s="106" customFormat="1" ht="24.75" customHeight="1">
      <c r="A39" s="141"/>
      <c r="B39" s="142"/>
      <c r="C39" s="101"/>
      <c r="D39" s="101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51"/>
      <c r="AA39" s="151"/>
      <c r="AB39" s="15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  <c r="EX39" s="101"/>
      <c r="EY39" s="101"/>
      <c r="EZ39" s="101"/>
      <c r="FA39" s="101"/>
      <c r="FB39" s="101"/>
      <c r="FC39" s="101"/>
      <c r="FD39" s="101"/>
      <c r="FE39" s="101"/>
      <c r="FF39" s="101"/>
      <c r="FG39" s="101"/>
      <c r="FH39" s="101"/>
      <c r="FI39" s="101"/>
      <c r="FJ39" s="101"/>
      <c r="FK39" s="101"/>
      <c r="FL39" s="101"/>
      <c r="FM39" s="101"/>
      <c r="FN39" s="101"/>
      <c r="FO39" s="101"/>
      <c r="FP39" s="101"/>
      <c r="FQ39" s="101"/>
      <c r="FR39" s="101"/>
      <c r="FS39" s="101"/>
      <c r="FT39" s="101"/>
      <c r="FU39" s="101"/>
      <c r="FV39" s="101"/>
      <c r="FW39" s="101"/>
      <c r="FX39" s="101"/>
      <c r="FY39" s="101"/>
      <c r="FZ39" s="101"/>
      <c r="GA39" s="101"/>
      <c r="GB39" s="101"/>
      <c r="GC39" s="101"/>
      <c r="GD39" s="101"/>
      <c r="GE39" s="101"/>
      <c r="GF39" s="101"/>
      <c r="GG39" s="101"/>
      <c r="GH39" s="101"/>
      <c r="GI39" s="101"/>
      <c r="GJ39" s="101"/>
      <c r="GK39" s="101"/>
      <c r="GL39" s="101"/>
      <c r="GM39" s="101"/>
      <c r="GN39" s="101"/>
      <c r="GO39" s="101"/>
      <c r="GP39" s="101"/>
      <c r="GQ39" s="101"/>
      <c r="GR39" s="101"/>
      <c r="GS39" s="101"/>
      <c r="GT39" s="101"/>
      <c r="GU39" s="101"/>
      <c r="GV39" s="101"/>
      <c r="GW39" s="101"/>
      <c r="GX39" s="101"/>
      <c r="GY39" s="101"/>
      <c r="GZ39" s="101"/>
      <c r="HA39" s="101"/>
      <c r="HB39" s="101"/>
      <c r="HC39" s="101"/>
      <c r="HD39" s="101"/>
      <c r="HE39" s="101"/>
      <c r="HF39" s="101"/>
      <c r="HG39" s="101"/>
      <c r="HH39" s="101"/>
      <c r="HI39" s="101"/>
      <c r="HJ39" s="101"/>
      <c r="HK39" s="101"/>
      <c r="HL39" s="101"/>
      <c r="HM39" s="101"/>
      <c r="HN39" s="101"/>
      <c r="HO39" s="101"/>
      <c r="HP39" s="101"/>
      <c r="HQ39" s="101"/>
      <c r="HR39" s="101"/>
      <c r="HS39" s="101"/>
      <c r="HT39" s="101"/>
      <c r="HU39" s="101"/>
      <c r="HV39" s="101"/>
      <c r="HW39" s="101"/>
      <c r="HX39" s="101"/>
      <c r="HY39" s="101"/>
      <c r="HZ39" s="101"/>
      <c r="IA39" s="101"/>
      <c r="IB39" s="101"/>
      <c r="IC39" s="101"/>
      <c r="ID39" s="101"/>
      <c r="IE39" s="101"/>
      <c r="IF39" s="101"/>
      <c r="IG39" s="101"/>
      <c r="IH39" s="101"/>
      <c r="II39" s="101"/>
      <c r="IJ39" s="101"/>
      <c r="IK39" s="101"/>
      <c r="IL39" s="101"/>
      <c r="IM39" s="101"/>
      <c r="IN39" s="101"/>
      <c r="IO39" s="101"/>
      <c r="IP39" s="101"/>
      <c r="IQ39" s="101"/>
      <c r="IR39" s="101"/>
      <c r="IS39" s="101"/>
      <c r="IT39" s="101"/>
      <c r="IU39" s="101"/>
      <c r="IV39" s="101"/>
      <c r="IW39" s="101"/>
      <c r="IX39" s="101"/>
      <c r="IY39" s="101"/>
      <c r="IZ39" s="101"/>
      <c r="JA39" s="101"/>
      <c r="JB39" s="101"/>
    </row>
    <row r="40" spans="1:262" s="106" customFormat="1" ht="20.25">
      <c r="A40" s="250"/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1"/>
      <c r="DV40" s="101"/>
      <c r="DW40" s="101"/>
      <c r="DX40" s="101"/>
      <c r="DY40" s="101"/>
      <c r="DZ40" s="101"/>
      <c r="EA40" s="101"/>
      <c r="EB40" s="101"/>
      <c r="EC40" s="101"/>
      <c r="ED40" s="101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1"/>
      <c r="IP40" s="101"/>
      <c r="IQ40" s="101"/>
      <c r="IR40" s="101"/>
      <c r="IS40" s="101"/>
      <c r="IT40" s="101"/>
      <c r="IU40" s="101"/>
      <c r="IV40" s="101"/>
      <c r="IW40" s="101"/>
      <c r="IX40" s="101"/>
      <c r="IY40" s="101"/>
      <c r="IZ40" s="101"/>
      <c r="JA40" s="101"/>
      <c r="JB40" s="101"/>
    </row>
    <row r="41" spans="1:262" s="106" customFormat="1">
      <c r="A41" s="141"/>
      <c r="B41" s="142"/>
      <c r="C41" s="101"/>
      <c r="D41" s="101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1"/>
      <c r="DB41" s="101"/>
      <c r="DC41" s="101"/>
      <c r="DD41" s="101"/>
      <c r="DE41" s="101"/>
      <c r="DF41" s="101"/>
      <c r="DG41" s="101"/>
      <c r="DH41" s="101"/>
      <c r="DI41" s="101"/>
      <c r="DJ41" s="101"/>
      <c r="DK41" s="101"/>
      <c r="DL41" s="101"/>
      <c r="DM41" s="101"/>
      <c r="DN41" s="101"/>
      <c r="DO41" s="101"/>
      <c r="DP41" s="101"/>
      <c r="DQ41" s="101"/>
      <c r="DR41" s="101"/>
      <c r="DS41" s="101"/>
      <c r="DT41" s="101"/>
      <c r="DU41" s="101"/>
      <c r="DV41" s="101"/>
      <c r="DW41" s="101"/>
      <c r="DX41" s="101"/>
      <c r="DY41" s="101"/>
      <c r="DZ41" s="101"/>
      <c r="EA41" s="101"/>
      <c r="EB41" s="101"/>
      <c r="EC41" s="101"/>
      <c r="ED41" s="101"/>
      <c r="EE41" s="101"/>
      <c r="EF41" s="101"/>
      <c r="EG41" s="101"/>
      <c r="EH41" s="101"/>
      <c r="EI41" s="101"/>
      <c r="EJ41" s="101"/>
      <c r="EK41" s="101"/>
      <c r="EL41" s="101"/>
      <c r="EM41" s="101"/>
      <c r="EN41" s="101"/>
      <c r="EO41" s="101"/>
      <c r="EP41" s="101"/>
      <c r="EQ41" s="101"/>
      <c r="ER41" s="101"/>
      <c r="ES41" s="101"/>
      <c r="ET41" s="101"/>
      <c r="EU41" s="101"/>
      <c r="EV41" s="101"/>
      <c r="EW41" s="101"/>
      <c r="EX41" s="101"/>
      <c r="EY41" s="101"/>
      <c r="EZ41" s="101"/>
      <c r="FA41" s="101"/>
      <c r="FB41" s="101"/>
      <c r="FC41" s="101"/>
      <c r="FD41" s="101"/>
      <c r="FE41" s="101"/>
      <c r="FF41" s="101"/>
      <c r="FG41" s="101"/>
      <c r="FH41" s="101"/>
      <c r="FI41" s="101"/>
      <c r="FJ41" s="101"/>
      <c r="FK41" s="101"/>
      <c r="FL41" s="101"/>
      <c r="FM41" s="101"/>
      <c r="FN41" s="101"/>
      <c r="FO41" s="101"/>
      <c r="FP41" s="101"/>
      <c r="FQ41" s="101"/>
      <c r="FR41" s="101"/>
      <c r="FS41" s="101"/>
      <c r="FT41" s="101"/>
      <c r="FU41" s="101"/>
      <c r="FV41" s="101"/>
      <c r="FW41" s="101"/>
      <c r="FX41" s="101"/>
      <c r="FY41" s="101"/>
      <c r="FZ41" s="101"/>
      <c r="GA41" s="101"/>
      <c r="GB41" s="101"/>
      <c r="GC41" s="101"/>
      <c r="GD41" s="101"/>
      <c r="GE41" s="101"/>
      <c r="GF41" s="101"/>
      <c r="GG41" s="101"/>
      <c r="GH41" s="101"/>
      <c r="GI41" s="101"/>
      <c r="GJ41" s="101"/>
      <c r="GK41" s="101"/>
      <c r="GL41" s="101"/>
      <c r="GM41" s="101"/>
      <c r="GN41" s="101"/>
      <c r="GO41" s="101"/>
      <c r="GP41" s="101"/>
      <c r="GQ41" s="101"/>
      <c r="GR41" s="101"/>
      <c r="GS41" s="101"/>
      <c r="GT41" s="101"/>
      <c r="GU41" s="101"/>
      <c r="GV41" s="101"/>
      <c r="GW41" s="101"/>
      <c r="GX41" s="101"/>
      <c r="GY41" s="101"/>
      <c r="GZ41" s="101"/>
      <c r="HA41" s="101"/>
      <c r="HB41" s="101"/>
      <c r="HC41" s="101"/>
      <c r="HD41" s="101"/>
      <c r="HE41" s="101"/>
      <c r="HF41" s="101"/>
      <c r="HG41" s="101"/>
      <c r="HH41" s="101"/>
      <c r="HI41" s="101"/>
      <c r="HJ41" s="101"/>
      <c r="HK41" s="101"/>
      <c r="HL41" s="101"/>
      <c r="HM41" s="101"/>
      <c r="HN41" s="101"/>
      <c r="HO41" s="101"/>
      <c r="HP41" s="101"/>
      <c r="HQ41" s="101"/>
      <c r="HR41" s="101"/>
      <c r="HS41" s="101"/>
      <c r="HT41" s="101"/>
      <c r="HU41" s="101"/>
      <c r="HV41" s="101"/>
      <c r="HW41" s="101"/>
      <c r="HX41" s="101"/>
      <c r="HY41" s="101"/>
      <c r="HZ41" s="101"/>
      <c r="IA41" s="101"/>
      <c r="IB41" s="101"/>
      <c r="IC41" s="101"/>
      <c r="ID41" s="101"/>
      <c r="IE41" s="101"/>
      <c r="IF41" s="101"/>
      <c r="IG41" s="101"/>
      <c r="IH41" s="101"/>
      <c r="II41" s="101"/>
      <c r="IJ41" s="101"/>
      <c r="IK41" s="101"/>
      <c r="IL41" s="101"/>
      <c r="IM41" s="101"/>
      <c r="IN41" s="101"/>
      <c r="IO41" s="101"/>
      <c r="IP41" s="101"/>
      <c r="IQ41" s="101"/>
      <c r="IR41" s="101"/>
      <c r="IS41" s="101"/>
      <c r="IT41" s="101"/>
      <c r="IU41" s="101"/>
      <c r="IV41" s="101"/>
      <c r="IW41" s="101"/>
      <c r="IX41" s="101"/>
      <c r="IY41" s="101"/>
      <c r="IZ41" s="101"/>
      <c r="JA41" s="101"/>
      <c r="JB41" s="101"/>
    </row>
    <row r="42" spans="1:262" s="106" customFormat="1">
      <c r="A42" s="141"/>
      <c r="B42" s="142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  <c r="HI42" s="101"/>
      <c r="HJ42" s="101"/>
      <c r="HK42" s="101"/>
      <c r="HL42" s="101"/>
      <c r="HM42" s="101"/>
      <c r="HN42" s="101"/>
      <c r="HO42" s="101"/>
      <c r="HP42" s="101"/>
      <c r="HQ42" s="101"/>
      <c r="HR42" s="101"/>
      <c r="HS42" s="101"/>
      <c r="HT42" s="101"/>
      <c r="HU42" s="101"/>
      <c r="HV42" s="101"/>
      <c r="HW42" s="101"/>
      <c r="HX42" s="101"/>
      <c r="HY42" s="101"/>
      <c r="HZ42" s="101"/>
      <c r="IA42" s="101"/>
      <c r="IB42" s="101"/>
      <c r="IC42" s="101"/>
      <c r="ID42" s="101"/>
      <c r="IE42" s="101"/>
      <c r="IF42" s="101"/>
      <c r="IG42" s="101"/>
      <c r="IH42" s="101"/>
      <c r="II42" s="101"/>
      <c r="IJ42" s="101"/>
      <c r="IK42" s="101"/>
      <c r="IL42" s="101"/>
      <c r="IM42" s="101"/>
      <c r="IN42" s="101"/>
      <c r="IO42" s="101"/>
      <c r="IP42" s="101"/>
      <c r="IQ42" s="101"/>
      <c r="IR42" s="101"/>
      <c r="IS42" s="101"/>
      <c r="IT42" s="101"/>
      <c r="IU42" s="101"/>
      <c r="IV42" s="101"/>
      <c r="IW42" s="101"/>
      <c r="IX42" s="101"/>
      <c r="IY42" s="101"/>
      <c r="IZ42" s="101"/>
      <c r="JA42" s="101"/>
      <c r="JB42" s="101"/>
    </row>
    <row r="43" spans="1:262" s="106" customFormat="1">
      <c r="A43" s="141"/>
      <c r="B43" s="142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1"/>
      <c r="EX43" s="101"/>
      <c r="EY43" s="101"/>
      <c r="EZ43" s="101"/>
      <c r="FA43" s="101"/>
      <c r="FB43" s="101"/>
      <c r="FC43" s="101"/>
      <c r="FD43" s="101"/>
      <c r="FE43" s="101"/>
      <c r="FF43" s="101"/>
      <c r="FG43" s="101"/>
      <c r="FH43" s="101"/>
      <c r="FI43" s="101"/>
      <c r="FJ43" s="101"/>
      <c r="FK43" s="101"/>
      <c r="FL43" s="101"/>
      <c r="FM43" s="101"/>
      <c r="FN43" s="101"/>
      <c r="FO43" s="101"/>
      <c r="FP43" s="101"/>
      <c r="FQ43" s="101"/>
      <c r="FR43" s="101"/>
      <c r="FS43" s="101"/>
      <c r="FT43" s="101"/>
      <c r="FU43" s="101"/>
      <c r="FV43" s="101"/>
      <c r="FW43" s="101"/>
      <c r="FX43" s="101"/>
      <c r="FY43" s="101"/>
      <c r="FZ43" s="101"/>
      <c r="GA43" s="101"/>
      <c r="GB43" s="101"/>
      <c r="GC43" s="101"/>
      <c r="GD43" s="101"/>
      <c r="GE43" s="101"/>
      <c r="GF43" s="101"/>
      <c r="GG43" s="101"/>
      <c r="GH43" s="101"/>
      <c r="GI43" s="101"/>
      <c r="GJ43" s="101"/>
      <c r="GK43" s="101"/>
      <c r="GL43" s="101"/>
      <c r="GM43" s="101"/>
      <c r="GN43" s="101"/>
      <c r="GO43" s="101"/>
      <c r="GP43" s="101"/>
      <c r="GQ43" s="101"/>
      <c r="GR43" s="101"/>
      <c r="GS43" s="101"/>
      <c r="GT43" s="101"/>
      <c r="GU43" s="101"/>
      <c r="GV43" s="101"/>
      <c r="GW43" s="101"/>
      <c r="GX43" s="101"/>
      <c r="GY43" s="101"/>
      <c r="GZ43" s="101"/>
      <c r="HA43" s="101"/>
      <c r="HB43" s="101"/>
      <c r="HC43" s="101"/>
      <c r="HD43" s="101"/>
      <c r="HE43" s="101"/>
      <c r="HF43" s="101"/>
      <c r="HG43" s="101"/>
      <c r="HH43" s="101"/>
      <c r="HI43" s="101"/>
      <c r="HJ43" s="101"/>
      <c r="HK43" s="101"/>
      <c r="HL43" s="101"/>
      <c r="HM43" s="101"/>
      <c r="HN43" s="101"/>
      <c r="HO43" s="101"/>
      <c r="HP43" s="101"/>
      <c r="HQ43" s="101"/>
      <c r="HR43" s="101"/>
      <c r="HS43" s="101"/>
      <c r="HT43" s="101"/>
      <c r="HU43" s="101"/>
      <c r="HV43" s="101"/>
      <c r="HW43" s="101"/>
      <c r="HX43" s="101"/>
      <c r="HY43" s="101"/>
      <c r="HZ43" s="101"/>
      <c r="IA43" s="101"/>
      <c r="IB43" s="101"/>
      <c r="IC43" s="101"/>
      <c r="ID43" s="101"/>
      <c r="IE43" s="101"/>
      <c r="IF43" s="101"/>
      <c r="IG43" s="101"/>
      <c r="IH43" s="101"/>
      <c r="II43" s="101"/>
      <c r="IJ43" s="101"/>
      <c r="IK43" s="101"/>
      <c r="IL43" s="101"/>
      <c r="IM43" s="101"/>
      <c r="IN43" s="101"/>
      <c r="IO43" s="101"/>
      <c r="IP43" s="101"/>
      <c r="IQ43" s="101"/>
      <c r="IR43" s="101"/>
      <c r="IS43" s="101"/>
      <c r="IT43" s="101"/>
      <c r="IU43" s="101"/>
      <c r="IV43" s="101"/>
      <c r="IW43" s="101"/>
      <c r="IX43" s="101"/>
      <c r="IY43" s="101"/>
      <c r="IZ43" s="101"/>
      <c r="JA43" s="101"/>
      <c r="JB43" s="101"/>
    </row>
    <row r="44" spans="1:262" s="106" customFormat="1" hidden="1">
      <c r="A44" s="141"/>
      <c r="B44" s="142"/>
      <c r="C44" s="101"/>
      <c r="D44" s="101"/>
      <c r="E44" s="151" t="e">
        <f>E38-E37-E27-E26-E25-E23-E24-E22-#REF!-#REF!</f>
        <v>#REF!</v>
      </c>
      <c r="F44" s="151"/>
      <c r="G44" s="151"/>
      <c r="H44" s="151" t="e">
        <f>H38-H37-#REF!-H26-H25-H23-H24-H22-#REF!-#REF!</f>
        <v>#REF!</v>
      </c>
      <c r="I44" s="151" t="e">
        <f>I38-I37-H27-I26-I25-I23-I24-I22-#REF!-#REF!</f>
        <v>#REF!</v>
      </c>
      <c r="J44" s="151"/>
      <c r="K44" s="151"/>
      <c r="L44" s="151" t="e">
        <f>L38-L37-L27-L26-L25-L23-L24-L22-#REF!-#REF!</f>
        <v>#REF!</v>
      </c>
      <c r="M44" s="151" t="e">
        <f>M38-M37-M27-M26-M25-M23-M24-M22-#REF!-#REF!</f>
        <v>#REF!</v>
      </c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 t="e">
        <f>X38-X37-X27-X26-X25-X23-X24-X22-#REF!-#REF!</f>
        <v>#REF!</v>
      </c>
      <c r="Y44" s="151" t="e">
        <f>Y38-Y37-Y27-Y26-Y25-Y23-Y24-Y22-#REF!-#REF!</f>
        <v>#REF!</v>
      </c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  <c r="FZ44" s="101"/>
      <c r="GA44" s="101"/>
      <c r="GB44" s="101"/>
      <c r="GC44" s="101"/>
      <c r="GD44" s="101"/>
      <c r="GE44" s="101"/>
      <c r="GF44" s="101"/>
      <c r="GG44" s="101"/>
      <c r="GH44" s="101"/>
      <c r="GI44" s="101"/>
      <c r="GJ44" s="101"/>
      <c r="GK44" s="101"/>
      <c r="GL44" s="101"/>
      <c r="GM44" s="101"/>
      <c r="GN44" s="101"/>
      <c r="GO44" s="101"/>
      <c r="GP44" s="101"/>
      <c r="GQ44" s="101"/>
      <c r="GR44" s="101"/>
      <c r="GS44" s="101"/>
      <c r="GT44" s="101"/>
      <c r="GU44" s="101"/>
      <c r="GV44" s="101"/>
      <c r="GW44" s="101"/>
      <c r="GX44" s="101"/>
      <c r="GY44" s="101"/>
      <c r="GZ44" s="101"/>
      <c r="HA44" s="101"/>
      <c r="HB44" s="101"/>
      <c r="HC44" s="101"/>
      <c r="HD44" s="101"/>
      <c r="HE44" s="101"/>
      <c r="HF44" s="101"/>
      <c r="HG44" s="101"/>
      <c r="HH44" s="101"/>
      <c r="HI44" s="101"/>
      <c r="HJ44" s="101"/>
      <c r="HK44" s="101"/>
      <c r="HL44" s="101"/>
      <c r="HM44" s="101"/>
      <c r="HN44" s="101"/>
      <c r="HO44" s="101"/>
      <c r="HP44" s="101"/>
      <c r="HQ44" s="101"/>
      <c r="HR44" s="101"/>
      <c r="HS44" s="101"/>
      <c r="HT44" s="101"/>
      <c r="HU44" s="101"/>
      <c r="HV44" s="101"/>
      <c r="HW44" s="101"/>
      <c r="HX44" s="101"/>
      <c r="HY44" s="101"/>
      <c r="HZ44" s="101"/>
      <c r="IA44" s="101"/>
      <c r="IB44" s="101"/>
      <c r="IC44" s="101"/>
      <c r="ID44" s="101"/>
      <c r="IE44" s="101"/>
      <c r="IF44" s="101"/>
      <c r="IG44" s="101"/>
      <c r="IH44" s="101"/>
      <c r="II44" s="101"/>
      <c r="IJ44" s="101"/>
      <c r="IK44" s="101"/>
      <c r="IL44" s="101"/>
      <c r="IM44" s="101"/>
      <c r="IN44" s="101"/>
      <c r="IO44" s="101"/>
      <c r="IP44" s="101"/>
      <c r="IQ44" s="101"/>
      <c r="IR44" s="101"/>
      <c r="IS44" s="101"/>
      <c r="IT44" s="101"/>
      <c r="IU44" s="101"/>
      <c r="IV44" s="101"/>
      <c r="IW44" s="101"/>
      <c r="IX44" s="101"/>
      <c r="IY44" s="101"/>
      <c r="IZ44" s="101"/>
      <c r="JA44" s="101"/>
      <c r="JB44" s="101"/>
    </row>
    <row r="45" spans="1:262" s="106" customFormat="1">
      <c r="A45" s="141"/>
      <c r="B45" s="142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  <c r="EL45" s="101"/>
      <c r="EM45" s="101"/>
      <c r="EN45" s="101"/>
      <c r="EO45" s="101"/>
      <c r="EP45" s="101"/>
      <c r="EQ45" s="101"/>
      <c r="ER45" s="101"/>
      <c r="ES45" s="101"/>
      <c r="ET45" s="101"/>
      <c r="EU45" s="101"/>
      <c r="EV45" s="101"/>
      <c r="EW45" s="101"/>
      <c r="EX45" s="101"/>
      <c r="EY45" s="101"/>
      <c r="EZ45" s="101"/>
      <c r="FA45" s="101"/>
      <c r="FB45" s="101"/>
      <c r="FC45" s="101"/>
      <c r="FD45" s="101"/>
      <c r="FE45" s="101"/>
      <c r="FF45" s="101"/>
      <c r="FG45" s="101"/>
      <c r="FH45" s="101"/>
      <c r="FI45" s="101"/>
      <c r="FJ45" s="101"/>
      <c r="FK45" s="101"/>
      <c r="FL45" s="101"/>
      <c r="FM45" s="101"/>
      <c r="FN45" s="101"/>
      <c r="FO45" s="101"/>
      <c r="FP45" s="101"/>
      <c r="FQ45" s="101"/>
      <c r="FR45" s="101"/>
      <c r="FS45" s="101"/>
      <c r="FT45" s="101"/>
      <c r="FU45" s="101"/>
      <c r="FV45" s="101"/>
      <c r="FW45" s="101"/>
      <c r="FX45" s="101"/>
      <c r="FY45" s="101"/>
      <c r="FZ45" s="101"/>
      <c r="GA45" s="101"/>
      <c r="GB45" s="101"/>
      <c r="GC45" s="101"/>
      <c r="GD45" s="101"/>
      <c r="GE45" s="101"/>
      <c r="GF45" s="101"/>
      <c r="GG45" s="101"/>
      <c r="GH45" s="101"/>
      <c r="GI45" s="101"/>
      <c r="GJ45" s="101"/>
      <c r="GK45" s="101"/>
      <c r="GL45" s="101"/>
      <c r="GM45" s="101"/>
      <c r="GN45" s="101"/>
      <c r="GO45" s="101"/>
      <c r="GP45" s="101"/>
      <c r="GQ45" s="101"/>
      <c r="GR45" s="101"/>
      <c r="GS45" s="101"/>
      <c r="GT45" s="101"/>
      <c r="GU45" s="101"/>
      <c r="GV45" s="101"/>
      <c r="GW45" s="101"/>
      <c r="GX45" s="101"/>
      <c r="GY45" s="101"/>
      <c r="GZ45" s="101"/>
      <c r="HA45" s="101"/>
      <c r="HB45" s="101"/>
      <c r="HC45" s="101"/>
      <c r="HD45" s="101"/>
      <c r="HE45" s="101"/>
      <c r="HF45" s="101"/>
      <c r="HG45" s="101"/>
      <c r="HH45" s="101"/>
      <c r="HI45" s="101"/>
      <c r="HJ45" s="101"/>
      <c r="HK45" s="101"/>
      <c r="HL45" s="101"/>
      <c r="HM45" s="101"/>
      <c r="HN45" s="101"/>
      <c r="HO45" s="101"/>
      <c r="HP45" s="101"/>
      <c r="HQ45" s="101"/>
      <c r="HR45" s="101"/>
      <c r="HS45" s="101"/>
      <c r="HT45" s="101"/>
      <c r="HU45" s="101"/>
      <c r="HV45" s="101"/>
      <c r="HW45" s="101"/>
      <c r="HX45" s="101"/>
      <c r="HY45" s="101"/>
      <c r="HZ45" s="101"/>
      <c r="IA45" s="101"/>
      <c r="IB45" s="101"/>
      <c r="IC45" s="101"/>
      <c r="ID45" s="101"/>
      <c r="IE45" s="101"/>
      <c r="IF45" s="101"/>
      <c r="IG45" s="101"/>
      <c r="IH45" s="101"/>
      <c r="II45" s="101"/>
      <c r="IJ45" s="101"/>
      <c r="IK45" s="101"/>
      <c r="IL45" s="101"/>
      <c r="IM45" s="101"/>
      <c r="IN45" s="101"/>
      <c r="IO45" s="101"/>
      <c r="IP45" s="101"/>
      <c r="IQ45" s="101"/>
      <c r="IR45" s="101"/>
      <c r="IS45" s="101"/>
      <c r="IT45" s="101"/>
      <c r="IU45" s="101"/>
      <c r="IV45" s="101"/>
      <c r="IW45" s="101"/>
      <c r="IX45" s="101"/>
      <c r="IY45" s="101"/>
      <c r="IZ45" s="101"/>
      <c r="JA45" s="101"/>
      <c r="JB45" s="101"/>
    </row>
    <row r="46" spans="1:262" s="106" customFormat="1">
      <c r="A46" s="141"/>
      <c r="B46" s="142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  <c r="EL46" s="101"/>
      <c r="EM46" s="101"/>
      <c r="EN46" s="101"/>
      <c r="EO46" s="101"/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01"/>
      <c r="FG46" s="101"/>
      <c r="FH46" s="101"/>
      <c r="FI46" s="101"/>
      <c r="FJ46" s="101"/>
      <c r="FK46" s="101"/>
      <c r="FL46" s="101"/>
      <c r="FM46" s="101"/>
      <c r="FN46" s="101"/>
      <c r="FO46" s="101"/>
      <c r="FP46" s="101"/>
      <c r="FQ46" s="101"/>
      <c r="FR46" s="101"/>
      <c r="FS46" s="101"/>
      <c r="FT46" s="101"/>
      <c r="FU46" s="101"/>
      <c r="FV46" s="101"/>
      <c r="FW46" s="101"/>
      <c r="FX46" s="101"/>
      <c r="FY46" s="101"/>
      <c r="FZ46" s="101"/>
      <c r="GA46" s="101"/>
      <c r="GB46" s="101"/>
      <c r="GC46" s="101"/>
      <c r="GD46" s="101"/>
      <c r="GE46" s="101"/>
      <c r="GF46" s="101"/>
      <c r="GG46" s="101"/>
      <c r="GH46" s="101"/>
      <c r="GI46" s="101"/>
      <c r="GJ46" s="101"/>
      <c r="GK46" s="101"/>
      <c r="GL46" s="101"/>
      <c r="GM46" s="101"/>
      <c r="GN46" s="101"/>
      <c r="GO46" s="101"/>
      <c r="GP46" s="101"/>
      <c r="GQ46" s="101"/>
      <c r="GR46" s="101"/>
      <c r="GS46" s="101"/>
      <c r="GT46" s="101"/>
      <c r="GU46" s="101"/>
      <c r="GV46" s="101"/>
      <c r="GW46" s="101"/>
      <c r="GX46" s="101"/>
      <c r="GY46" s="101"/>
      <c r="GZ46" s="101"/>
      <c r="HA46" s="101"/>
      <c r="HB46" s="101"/>
      <c r="HC46" s="101"/>
      <c r="HD46" s="101"/>
      <c r="HE46" s="101"/>
      <c r="HF46" s="101"/>
      <c r="HG46" s="101"/>
      <c r="HH46" s="101"/>
      <c r="HI46" s="101"/>
      <c r="HJ46" s="101"/>
      <c r="HK46" s="101"/>
      <c r="HL46" s="101"/>
      <c r="HM46" s="101"/>
      <c r="HN46" s="101"/>
      <c r="HO46" s="101"/>
      <c r="HP46" s="101"/>
      <c r="HQ46" s="101"/>
      <c r="HR46" s="101"/>
      <c r="HS46" s="101"/>
      <c r="HT46" s="101"/>
      <c r="HU46" s="101"/>
      <c r="HV46" s="101"/>
      <c r="HW46" s="101"/>
      <c r="HX46" s="101"/>
      <c r="HY46" s="101"/>
      <c r="HZ46" s="101"/>
      <c r="IA46" s="101"/>
      <c r="IB46" s="101"/>
      <c r="IC46" s="101"/>
      <c r="ID46" s="101"/>
      <c r="IE46" s="101"/>
      <c r="IF46" s="101"/>
      <c r="IG46" s="101"/>
      <c r="IH46" s="101"/>
      <c r="II46" s="101"/>
      <c r="IJ46" s="101"/>
      <c r="IK46" s="101"/>
      <c r="IL46" s="101"/>
      <c r="IM46" s="101"/>
      <c r="IN46" s="101"/>
      <c r="IO46" s="101"/>
      <c r="IP46" s="101"/>
      <c r="IQ46" s="101"/>
      <c r="IR46" s="101"/>
      <c r="IS46" s="101"/>
      <c r="IT46" s="101"/>
      <c r="IU46" s="101"/>
      <c r="IV46" s="101"/>
      <c r="IW46" s="101"/>
      <c r="IX46" s="101"/>
      <c r="IY46" s="101"/>
      <c r="IZ46" s="101"/>
      <c r="JA46" s="101"/>
      <c r="JB46" s="101"/>
    </row>
    <row r="47" spans="1:262">
      <c r="A47" s="39"/>
      <c r="B47" s="40"/>
    </row>
    <row r="48" spans="1:262">
      <c r="A48" s="39"/>
      <c r="B48" s="40"/>
    </row>
    <row r="49" spans="1:2">
      <c r="A49" s="39"/>
      <c r="B49" s="40"/>
    </row>
    <row r="50" spans="1:2">
      <c r="A50" s="39"/>
      <c r="B50" s="40"/>
    </row>
    <row r="51" spans="1:2">
      <c r="A51" s="39"/>
      <c r="B51" s="40"/>
    </row>
    <row r="52" spans="1:2">
      <c r="A52" s="39"/>
      <c r="B52" s="40"/>
    </row>
    <row r="53" spans="1:2">
      <c r="A53" s="39"/>
      <c r="B53" s="40"/>
    </row>
    <row r="54" spans="1:2">
      <c r="A54" s="39"/>
      <c r="B54" s="40"/>
    </row>
    <row r="55" spans="1:2">
      <c r="A55" s="39"/>
      <c r="B55" s="40"/>
    </row>
    <row r="56" spans="1:2">
      <c r="A56" s="39"/>
      <c r="B56" s="40"/>
    </row>
    <row r="57" spans="1:2">
      <c r="A57" s="39"/>
      <c r="B57" s="40"/>
    </row>
    <row r="58" spans="1:2">
      <c r="A58" s="39"/>
      <c r="B58" s="40"/>
    </row>
    <row r="59" spans="1:2">
      <c r="A59" s="39"/>
      <c r="B59" s="40"/>
    </row>
    <row r="60" spans="1:2">
      <c r="A60" s="39"/>
      <c r="B60" s="40"/>
    </row>
    <row r="61" spans="1:2">
      <c r="A61" s="39"/>
      <c r="B61" s="40"/>
    </row>
    <row r="62" spans="1:2">
      <c r="A62" s="39"/>
      <c r="B62" s="40"/>
    </row>
    <row r="63" spans="1:2">
      <c r="A63" s="39"/>
      <c r="B63" s="40"/>
    </row>
    <row r="64" spans="1:2">
      <c r="A64" s="39"/>
      <c r="B64" s="40"/>
    </row>
    <row r="65" spans="1:2">
      <c r="A65" s="39"/>
      <c r="B65" s="40"/>
    </row>
    <row r="66" spans="1:2">
      <c r="A66" s="39"/>
      <c r="B66" s="40"/>
    </row>
    <row r="67" spans="1:2">
      <c r="A67" s="39"/>
      <c r="B67" s="40"/>
    </row>
    <row r="68" spans="1:2">
      <c r="A68" s="39"/>
      <c r="B68" s="40"/>
    </row>
    <row r="69" spans="1:2">
      <c r="A69" s="39"/>
      <c r="B69" s="40"/>
    </row>
    <row r="70" spans="1:2">
      <c r="A70" s="39"/>
      <c r="B70" s="40"/>
    </row>
    <row r="71" spans="1:2">
      <c r="A71" s="39"/>
      <c r="B71" s="40"/>
    </row>
    <row r="72" spans="1:2">
      <c r="A72" s="39"/>
      <c r="B72" s="40"/>
    </row>
    <row r="73" spans="1:2">
      <c r="A73" s="39"/>
      <c r="B73" s="40"/>
    </row>
    <row r="74" spans="1:2">
      <c r="A74" s="39"/>
      <c r="B74" s="40"/>
    </row>
    <row r="75" spans="1:2">
      <c r="A75" s="39"/>
      <c r="B75" s="40"/>
    </row>
    <row r="76" spans="1:2">
      <c r="A76" s="39"/>
      <c r="B76" s="40"/>
    </row>
    <row r="77" spans="1:2">
      <c r="A77" s="39"/>
      <c r="B77" s="40"/>
    </row>
    <row r="78" spans="1:2">
      <c r="A78" s="39"/>
      <c r="B78" s="40"/>
    </row>
    <row r="79" spans="1:2">
      <c r="A79" s="39"/>
      <c r="B79" s="40"/>
    </row>
    <row r="80" spans="1:2">
      <c r="A80" s="39"/>
      <c r="B80" s="40"/>
    </row>
    <row r="81" spans="1:25">
      <c r="A81" s="39"/>
      <c r="B81" s="40"/>
    </row>
    <row r="82" spans="1:25">
      <c r="A82" s="39"/>
      <c r="B82" s="40"/>
    </row>
    <row r="83" spans="1:25">
      <c r="A83" s="39"/>
      <c r="B83" s="40"/>
    </row>
    <row r="84" spans="1:25">
      <c r="A84" s="39"/>
      <c r="B84" s="40"/>
    </row>
    <row r="85" spans="1:25">
      <c r="A85" s="39"/>
      <c r="B85" s="40"/>
    </row>
    <row r="86" spans="1:25">
      <c r="A86" s="39"/>
      <c r="B86" s="40"/>
    </row>
    <row r="87" spans="1:25">
      <c r="A87" s="39"/>
      <c r="B87" s="40"/>
    </row>
    <row r="88" spans="1:25">
      <c r="A88" s="39"/>
      <c r="B88" s="40"/>
    </row>
    <row r="89" spans="1:25">
      <c r="A89" s="39"/>
      <c r="B89" s="40"/>
    </row>
    <row r="90" spans="1:25">
      <c r="A90" s="39"/>
      <c r="B90" s="40"/>
    </row>
    <row r="91" spans="1:25">
      <c r="A91" s="39"/>
      <c r="B91" s="40"/>
    </row>
    <row r="92" spans="1:25">
      <c r="A92" s="39"/>
      <c r="B92" s="40"/>
    </row>
    <row r="94" spans="1:25">
      <c r="A94" s="289"/>
      <c r="B94" s="289"/>
      <c r="C94" s="289"/>
      <c r="D94" s="289"/>
      <c r="E94" s="289"/>
      <c r="F94" s="289"/>
      <c r="G94" s="289"/>
      <c r="H94" s="289"/>
      <c r="I94" s="289"/>
      <c r="J94" s="289"/>
      <c r="K94" s="289"/>
      <c r="L94" s="289"/>
      <c r="M94" s="289"/>
      <c r="N94" s="289"/>
      <c r="O94" s="289"/>
      <c r="P94" s="289"/>
      <c r="Q94" s="289"/>
      <c r="R94" s="289"/>
      <c r="S94" s="289"/>
      <c r="T94" s="289"/>
      <c r="U94" s="289"/>
      <c r="V94" s="289"/>
      <c r="W94" s="289"/>
      <c r="X94" s="289"/>
      <c r="Y94" s="289"/>
    </row>
  </sheetData>
  <mergeCells count="29">
    <mergeCell ref="A4:I4"/>
    <mergeCell ref="A5:I5"/>
    <mergeCell ref="A7:I7"/>
    <mergeCell ref="A8:I8"/>
    <mergeCell ref="A9:Y9"/>
    <mergeCell ref="A40:AH40"/>
    <mergeCell ref="A94:Y94"/>
    <mergeCell ref="A10:A14"/>
    <mergeCell ref="B10:B14"/>
    <mergeCell ref="C10:C14"/>
    <mergeCell ref="H12:I12"/>
    <mergeCell ref="L12:M12"/>
    <mergeCell ref="X12:Y12"/>
    <mergeCell ref="E13:E14"/>
    <mergeCell ref="P12:Q12"/>
    <mergeCell ref="V11:Y11"/>
    <mergeCell ref="V12:W12"/>
    <mergeCell ref="D13:D14"/>
    <mergeCell ref="D10:E12"/>
    <mergeCell ref="F10:Y10"/>
    <mergeCell ref="F11:I11"/>
    <mergeCell ref="F12:G12"/>
    <mergeCell ref="J11:M11"/>
    <mergeCell ref="J12:K12"/>
    <mergeCell ref="R11:U11"/>
    <mergeCell ref="R12:S12"/>
    <mergeCell ref="T12:U12"/>
    <mergeCell ref="N11:Q11"/>
    <mergeCell ref="N12:O12"/>
  </mergeCells>
  <dataValidations count="1">
    <dataValidation type="textLength" operator="lessThanOrEqual" allowBlank="1" showErrorMessage="1" errorTitle="Ошибка" error="Допускается ввод не более 900 символов!" sqref="D17:D18 D26:D27 D24 D22">
      <formula1>900</formula1>
      <formula2>0</formula2>
    </dataValidation>
  </dataValidations>
  <pageMargins left="0.70833333333333304" right="0" top="0.74791666666666701" bottom="0.74791666666666701" header="0.51180555555555496" footer="0.51180555555555496"/>
  <pageSetup paperSize="9" scale="24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64"/>
  <sheetViews>
    <sheetView topLeftCell="A2" zoomScale="85" zoomScaleNormal="85" zoomScaleSheetLayoutView="112" zoomScalePageLayoutView="85" workbookViewId="0">
      <selection activeCell="M46" sqref="M46"/>
    </sheetView>
  </sheetViews>
  <sheetFormatPr defaultColWidth="83.28515625" defaultRowHeight="15.75"/>
  <cols>
    <col min="1" max="1" width="10" style="61" customWidth="1"/>
    <col min="2" max="2" width="69.28515625" style="62" customWidth="1"/>
    <col min="3" max="3" width="18.7109375" style="63" customWidth="1"/>
    <col min="4" max="11" width="19.28515625" style="63" customWidth="1"/>
    <col min="12" max="12" width="20.140625" style="63" customWidth="1"/>
    <col min="13" max="13" width="16.5703125" style="63" customWidth="1"/>
    <col min="14" max="14" width="22" style="63" customWidth="1"/>
    <col min="15" max="260" width="10.140625" style="63" customWidth="1"/>
    <col min="261" max="261" width="10" style="63" customWidth="1"/>
    <col min="262" max="263" width="82.85546875" style="63" customWidth="1"/>
  </cols>
  <sheetData>
    <row r="1" spans="1:56" ht="18.75">
      <c r="A1" s="7"/>
      <c r="B1" s="7"/>
      <c r="C1" s="184"/>
      <c r="D1" s="7"/>
      <c r="E1" s="184"/>
      <c r="F1" s="7"/>
      <c r="G1" s="184"/>
      <c r="H1" s="165"/>
      <c r="I1" s="228"/>
      <c r="J1" s="228"/>
      <c r="K1" s="184"/>
      <c r="L1" s="9" t="s">
        <v>89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X1" s="7"/>
      <c r="AY1" s="7"/>
      <c r="AZ1" s="7"/>
      <c r="BA1" s="7"/>
      <c r="BB1" s="7"/>
      <c r="BC1" s="7"/>
      <c r="BD1" s="7"/>
    </row>
    <row r="2" spans="1:56" ht="18.75">
      <c r="A2" s="7"/>
      <c r="B2" s="7"/>
      <c r="C2" s="184"/>
      <c r="D2" s="7"/>
      <c r="E2" s="184"/>
      <c r="F2" s="7"/>
      <c r="G2" s="184"/>
      <c r="H2" s="165"/>
      <c r="I2" s="228"/>
      <c r="J2" s="228"/>
      <c r="K2" s="184"/>
      <c r="L2" s="1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X2" s="7"/>
      <c r="AY2" s="7"/>
      <c r="AZ2" s="7"/>
      <c r="BA2" s="7"/>
      <c r="BB2" s="7"/>
      <c r="BC2" s="7"/>
      <c r="BD2" s="7"/>
    </row>
    <row r="3" spans="1:56" ht="18.75">
      <c r="A3" s="7"/>
      <c r="B3" s="7"/>
      <c r="C3" s="184"/>
      <c r="D3" s="7"/>
      <c r="E3" s="184"/>
      <c r="F3" s="7"/>
      <c r="G3" s="184"/>
      <c r="H3" s="165"/>
      <c r="I3" s="228"/>
      <c r="J3" s="228"/>
      <c r="K3" s="184"/>
      <c r="L3" s="10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X3" s="7"/>
      <c r="AY3" s="7"/>
      <c r="AZ3" s="7"/>
      <c r="BA3" s="7"/>
      <c r="BB3" s="7"/>
      <c r="BC3" s="7"/>
      <c r="BD3" s="7"/>
    </row>
    <row r="4" spans="1:56" ht="18.75">
      <c r="A4" s="7"/>
      <c r="B4" s="7"/>
      <c r="C4" s="184"/>
      <c r="D4" s="7"/>
      <c r="E4" s="184"/>
      <c r="F4" s="7"/>
      <c r="G4" s="184"/>
      <c r="H4" s="165"/>
      <c r="I4" s="228"/>
      <c r="J4" s="228"/>
      <c r="K4" s="184"/>
      <c r="L4" s="10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X4" s="7"/>
      <c r="AY4" s="7"/>
      <c r="AZ4" s="7"/>
      <c r="BA4" s="7"/>
      <c r="BB4" s="7"/>
      <c r="BC4" s="7"/>
      <c r="BD4" s="7"/>
    </row>
    <row r="5" spans="1:56" ht="15.75" customHeight="1">
      <c r="A5" s="312" t="s">
        <v>74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</row>
    <row r="6" spans="1:56" ht="15.75" customHeight="1">
      <c r="A6" s="313" t="s">
        <v>90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7"/>
      <c r="AY6" s="7"/>
      <c r="AZ6" s="7"/>
      <c r="BA6" s="7"/>
      <c r="BB6" s="7"/>
      <c r="BC6" s="7"/>
      <c r="BD6" s="7"/>
    </row>
    <row r="7" spans="1:56" ht="15.75" customHeight="1">
      <c r="A7" s="314" t="str">
        <f>прил.1!A6</f>
        <v>ООО «Энергосбыт Запорожье»</v>
      </c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</row>
    <row r="8" spans="1:56" ht="18.75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</row>
    <row r="9" spans="1:56" ht="15.75" customHeight="1">
      <c r="A9" s="316" t="s">
        <v>4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</row>
    <row r="10" spans="1:56" ht="15.75" customHeight="1">
      <c r="A10" s="302"/>
      <c r="B10" s="302"/>
      <c r="C10" s="302"/>
      <c r="D10" s="302"/>
      <c r="E10" s="302"/>
      <c r="F10" s="302"/>
      <c r="G10" s="302"/>
      <c r="H10" s="302"/>
      <c r="I10" s="302"/>
      <c r="J10" s="302"/>
      <c r="K10" s="302"/>
      <c r="L10" s="302"/>
    </row>
    <row r="11" spans="1:56" ht="15.75" customHeight="1">
      <c r="A11" s="303" t="s">
        <v>91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Q11" s="62"/>
      <c r="V11" s="62"/>
      <c r="AA11" s="62"/>
      <c r="AF11" s="62"/>
      <c r="AK11" s="62"/>
    </row>
    <row r="12" spans="1:56" ht="15.75" customHeight="1">
      <c r="A12" s="304" t="s">
        <v>92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</row>
    <row r="13" spans="1:56" s="63" customFormat="1" ht="16.5" thickBot="1">
      <c r="L13" s="66" t="s">
        <v>93</v>
      </c>
      <c r="AF13" s="67"/>
      <c r="AG13" s="67"/>
      <c r="AH13" s="67"/>
      <c r="AI13" s="67"/>
      <c r="AJ13" s="67"/>
    </row>
    <row r="14" spans="1:56" ht="15.75" customHeight="1" thickBot="1">
      <c r="A14" s="305" t="s">
        <v>94</v>
      </c>
      <c r="B14" s="306" t="s">
        <v>95</v>
      </c>
      <c r="C14" s="307" t="s">
        <v>66</v>
      </c>
      <c r="D14" s="308"/>
      <c r="E14" s="309" t="s">
        <v>67</v>
      </c>
      <c r="F14" s="310"/>
      <c r="G14" s="309" t="s">
        <v>153</v>
      </c>
      <c r="H14" s="310"/>
      <c r="I14" s="309" t="s">
        <v>204</v>
      </c>
      <c r="J14" s="310"/>
      <c r="K14" s="309" t="s">
        <v>96</v>
      </c>
      <c r="L14" s="311"/>
      <c r="AF14" s="67"/>
      <c r="AG14" s="67"/>
      <c r="AH14" s="67"/>
      <c r="AI14" s="67"/>
      <c r="AJ14" s="67"/>
    </row>
    <row r="15" spans="1:56" ht="25.5">
      <c r="A15" s="305"/>
      <c r="B15" s="306"/>
      <c r="C15" s="199" t="s">
        <v>12</v>
      </c>
      <c r="D15" s="68" t="s">
        <v>169</v>
      </c>
      <c r="E15" s="199" t="s">
        <v>12</v>
      </c>
      <c r="F15" s="68" t="s">
        <v>169</v>
      </c>
      <c r="G15" s="199" t="s">
        <v>12</v>
      </c>
      <c r="H15" s="68" t="s">
        <v>169</v>
      </c>
      <c r="I15" s="199" t="s">
        <v>12</v>
      </c>
      <c r="J15" s="68" t="s">
        <v>169</v>
      </c>
      <c r="K15" s="199" t="s">
        <v>12</v>
      </c>
      <c r="L15" s="68" t="s">
        <v>169</v>
      </c>
    </row>
    <row r="16" spans="1:56">
      <c r="A16" s="69">
        <v>1</v>
      </c>
      <c r="B16" s="70">
        <v>2</v>
      </c>
      <c r="C16" s="70">
        <v>4</v>
      </c>
      <c r="D16" s="71" t="s">
        <v>170</v>
      </c>
      <c r="E16" s="70">
        <v>5</v>
      </c>
      <c r="F16" s="71" t="s">
        <v>171</v>
      </c>
      <c r="G16" s="70">
        <v>6</v>
      </c>
      <c r="H16" s="71" t="s">
        <v>172</v>
      </c>
      <c r="I16" s="71" t="s">
        <v>173</v>
      </c>
      <c r="J16" s="71" t="s">
        <v>214</v>
      </c>
      <c r="K16" s="70">
        <v>10</v>
      </c>
      <c r="L16" s="71" t="s">
        <v>215</v>
      </c>
    </row>
    <row r="17" spans="1:13" s="73" customFormat="1" ht="32.1" customHeight="1">
      <c r="A17" s="301" t="s">
        <v>97</v>
      </c>
      <c r="B17" s="301"/>
      <c r="C17" s="189">
        <v>341.4</v>
      </c>
      <c r="D17" s="235">
        <f>D18+D43</f>
        <v>341.40166843999998</v>
      </c>
      <c r="E17" s="189">
        <f>E18+E43</f>
        <v>265.11</v>
      </c>
      <c r="F17" s="235">
        <f t="shared" ref="F17" si="0">F18+F43</f>
        <v>373.83249490000003</v>
      </c>
      <c r="G17" s="189">
        <f>G18+G43</f>
        <v>203.5</v>
      </c>
      <c r="H17" s="235">
        <f>H18+H43</f>
        <v>415.41922029</v>
      </c>
      <c r="I17" s="230"/>
      <c r="J17" s="235">
        <f>J18+J43</f>
        <v>459.51257434000001</v>
      </c>
      <c r="K17" s="190">
        <f>C17+E17+G17</f>
        <v>810.01</v>
      </c>
      <c r="L17" s="190">
        <f>D17+F17+H17+J17-0.01</f>
        <v>1590.1559579699999</v>
      </c>
      <c r="M17" s="72">
        <f>L17-F17-D17-H17-J17</f>
        <v>-1.0000000000104592E-2</v>
      </c>
    </row>
    <row r="18" spans="1:13">
      <c r="A18" s="74" t="s">
        <v>98</v>
      </c>
      <c r="B18" s="75" t="s">
        <v>99</v>
      </c>
      <c r="C18" s="191">
        <f>C19+C29+C39</f>
        <v>134.37</v>
      </c>
      <c r="D18" s="191">
        <f t="shared" ref="D18" si="1">D19+D29+D39</f>
        <v>84.041668439999995</v>
      </c>
      <c r="E18" s="191">
        <f>E19+E29+E39</f>
        <v>132.61000000000001</v>
      </c>
      <c r="F18" s="191">
        <f>F19+F29+F39</f>
        <v>161.0224949</v>
      </c>
      <c r="G18" s="191">
        <f>G19+G29+G39</f>
        <v>153.66</v>
      </c>
      <c r="H18" s="191">
        <f>H19+H29+H39</f>
        <v>205.64922029000002</v>
      </c>
      <c r="I18" s="200"/>
      <c r="J18" s="191">
        <f>J19+J29+J39</f>
        <v>224.42257433999998</v>
      </c>
      <c r="K18" s="190">
        <f>C18+E18+G18</f>
        <v>420.64</v>
      </c>
      <c r="L18" s="190">
        <f>D18+F18+H18+J18</f>
        <v>675.13595796999994</v>
      </c>
      <c r="M18" s="72">
        <f t="shared" ref="M18:M19" si="2">L18-F18-D18-H18-J18</f>
        <v>0</v>
      </c>
    </row>
    <row r="19" spans="1:13">
      <c r="A19" s="74" t="s">
        <v>100</v>
      </c>
      <c r="B19" s="76" t="s">
        <v>101</v>
      </c>
      <c r="C19" s="202"/>
      <c r="D19" s="191"/>
      <c r="E19" s="191"/>
      <c r="F19" s="191"/>
      <c r="G19" s="191"/>
      <c r="H19" s="191"/>
      <c r="I19" s="200"/>
      <c r="J19" s="200"/>
      <c r="K19" s="190"/>
      <c r="L19" s="190"/>
      <c r="M19" s="72">
        <f t="shared" si="2"/>
        <v>0</v>
      </c>
    </row>
    <row r="20" spans="1:13" ht="31.5">
      <c r="A20" s="74" t="s">
        <v>102</v>
      </c>
      <c r="B20" s="77" t="s">
        <v>103</v>
      </c>
      <c r="C20" s="191"/>
      <c r="D20" s="193"/>
      <c r="E20" s="193"/>
      <c r="F20" s="191"/>
      <c r="G20" s="191"/>
      <c r="H20" s="191"/>
      <c r="I20" s="200"/>
      <c r="J20" s="200"/>
      <c r="K20" s="190"/>
      <c r="L20" s="190"/>
    </row>
    <row r="21" spans="1:13" hidden="1">
      <c r="A21" s="74"/>
      <c r="B21" s="78"/>
      <c r="C21" s="191"/>
      <c r="D21" s="191"/>
      <c r="E21" s="191"/>
      <c r="F21" s="191"/>
      <c r="G21" s="191"/>
      <c r="H21" s="191"/>
      <c r="I21" s="200"/>
      <c r="J21" s="200"/>
      <c r="K21" s="190" t="e">
        <f>#REF!+C21+E21+G21</f>
        <v>#REF!</v>
      </c>
      <c r="L21" s="190" t="e">
        <f>#REF!+D21+F21+H21</f>
        <v>#REF!</v>
      </c>
    </row>
    <row r="22" spans="1:13" hidden="1">
      <c r="A22" s="74"/>
      <c r="B22" s="78"/>
      <c r="C22" s="191"/>
      <c r="D22" s="191"/>
      <c r="E22" s="191"/>
      <c r="F22" s="191"/>
      <c r="G22" s="191"/>
      <c r="H22" s="191"/>
      <c r="I22" s="200"/>
      <c r="J22" s="200"/>
      <c r="K22" s="190" t="e">
        <f>#REF!+C22+E22+G22</f>
        <v>#REF!</v>
      </c>
      <c r="L22" s="190" t="e">
        <f>#REF!+D22+F22+H22</f>
        <v>#REF!</v>
      </c>
    </row>
    <row r="23" spans="1:13" hidden="1">
      <c r="A23" s="74"/>
      <c r="B23" s="78"/>
      <c r="C23" s="191"/>
      <c r="D23" s="191"/>
      <c r="E23" s="191"/>
      <c r="F23" s="191"/>
      <c r="G23" s="191"/>
      <c r="H23" s="191"/>
      <c r="I23" s="200"/>
      <c r="J23" s="200"/>
      <c r="K23" s="190" t="e">
        <f>#REF!+C23+E23+G23</f>
        <v>#REF!</v>
      </c>
      <c r="L23" s="190" t="e">
        <f>#REF!+D23+F23+H23</f>
        <v>#REF!</v>
      </c>
    </row>
    <row r="24" spans="1:13" ht="31.5">
      <c r="A24" s="74" t="s">
        <v>104</v>
      </c>
      <c r="B24" s="77" t="s">
        <v>105</v>
      </c>
      <c r="C24" s="191"/>
      <c r="D24" s="191"/>
      <c r="E24" s="191"/>
      <c r="F24" s="191"/>
      <c r="G24" s="191"/>
      <c r="H24" s="191"/>
      <c r="I24" s="200"/>
      <c r="J24" s="200"/>
      <c r="K24" s="190"/>
      <c r="L24" s="190"/>
    </row>
    <row r="25" spans="1:13" hidden="1">
      <c r="A25" s="74"/>
      <c r="B25" s="77"/>
      <c r="C25" s="191"/>
      <c r="D25" s="191"/>
      <c r="E25" s="191"/>
      <c r="F25" s="191"/>
      <c r="G25" s="191"/>
      <c r="H25" s="191"/>
      <c r="I25" s="200"/>
      <c r="J25" s="200"/>
      <c r="K25" s="190" t="e">
        <f>#REF!+C25+E25+G25</f>
        <v>#REF!</v>
      </c>
      <c r="L25" s="190" t="e">
        <f>#REF!+D25+F25+H25</f>
        <v>#REF!</v>
      </c>
    </row>
    <row r="26" spans="1:13" hidden="1">
      <c r="A26" s="74"/>
      <c r="B26" s="78"/>
      <c r="C26" s="191"/>
      <c r="D26" s="191"/>
      <c r="E26" s="191"/>
      <c r="F26" s="191"/>
      <c r="G26" s="191"/>
      <c r="H26" s="191"/>
      <c r="I26" s="200"/>
      <c r="J26" s="200"/>
      <c r="K26" s="190" t="e">
        <f>#REF!+C26+E26+G26</f>
        <v>#REF!</v>
      </c>
      <c r="L26" s="190" t="e">
        <f>#REF!+D26+F26+H26</f>
        <v>#REF!</v>
      </c>
    </row>
    <row r="27" spans="1:13" hidden="1">
      <c r="A27" s="74"/>
      <c r="B27" s="78"/>
      <c r="C27" s="191"/>
      <c r="D27" s="191"/>
      <c r="E27" s="191"/>
      <c r="F27" s="191"/>
      <c r="G27" s="191"/>
      <c r="H27" s="191"/>
      <c r="I27" s="200"/>
      <c r="J27" s="200"/>
      <c r="K27" s="190" t="e">
        <f>#REF!+C27+E27+G27</f>
        <v>#REF!</v>
      </c>
      <c r="L27" s="190" t="e">
        <f>#REF!+D27+F27+H27</f>
        <v>#REF!</v>
      </c>
    </row>
    <row r="28" spans="1:13">
      <c r="A28" s="74" t="s">
        <v>106</v>
      </c>
      <c r="B28" s="77" t="s">
        <v>107</v>
      </c>
      <c r="C28" s="191"/>
      <c r="D28" s="191"/>
      <c r="E28" s="191"/>
      <c r="F28" s="191"/>
      <c r="G28" s="191"/>
      <c r="H28" s="191"/>
      <c r="I28" s="200"/>
      <c r="J28" s="200"/>
      <c r="K28" s="190"/>
      <c r="L28" s="190"/>
    </row>
    <row r="29" spans="1:13">
      <c r="A29" s="74" t="s">
        <v>108</v>
      </c>
      <c r="B29" s="77" t="s">
        <v>109</v>
      </c>
      <c r="C29" s="191">
        <v>37.450000000000003</v>
      </c>
      <c r="D29" s="191">
        <v>33.787655000000001</v>
      </c>
      <c r="E29" s="191">
        <v>88.43</v>
      </c>
      <c r="F29" s="191">
        <v>98.716874000000004</v>
      </c>
      <c r="G29" s="191">
        <v>119.74</v>
      </c>
      <c r="H29" s="191">
        <v>136.412429</v>
      </c>
      <c r="I29" s="200"/>
      <c r="J29" s="200">
        <v>147.83829</v>
      </c>
      <c r="K29" s="190">
        <f>C29+E29+G29</f>
        <v>245.62</v>
      </c>
      <c r="L29" s="190">
        <f>D29+F29+H29+J29</f>
        <v>416.75524800000005</v>
      </c>
      <c r="M29" s="72">
        <f t="shared" ref="M29:M31" si="3">L29-F29-D29-H29-J29</f>
        <v>0</v>
      </c>
    </row>
    <row r="30" spans="1:13" ht="31.5">
      <c r="A30" s="74" t="s">
        <v>110</v>
      </c>
      <c r="B30" s="77" t="s">
        <v>111</v>
      </c>
      <c r="C30" s="191">
        <v>0</v>
      </c>
      <c r="D30" s="191">
        <v>0</v>
      </c>
      <c r="E30" s="191"/>
      <c r="F30" s="191"/>
      <c r="G30" s="191">
        <v>0</v>
      </c>
      <c r="H30" s="191"/>
      <c r="I30" s="200"/>
      <c r="J30" s="200"/>
      <c r="K30" s="190">
        <v>0</v>
      </c>
      <c r="L30" s="190">
        <f>D30+F30+H30</f>
        <v>0</v>
      </c>
    </row>
    <row r="31" spans="1:13">
      <c r="A31" s="74" t="s">
        <v>112</v>
      </c>
      <c r="B31" s="78" t="s">
        <v>113</v>
      </c>
      <c r="C31" s="191">
        <v>37.450000000000003</v>
      </c>
      <c r="D31" s="191">
        <v>33.787655000000001</v>
      </c>
      <c r="E31" s="191">
        <v>88.43</v>
      </c>
      <c r="F31" s="191">
        <v>98.716874000000004</v>
      </c>
      <c r="G31" s="191">
        <v>119.74</v>
      </c>
      <c r="H31" s="191">
        <v>136.412429</v>
      </c>
      <c r="I31" s="200"/>
      <c r="J31" s="200">
        <v>147.83829</v>
      </c>
      <c r="K31" s="190">
        <f>C31+E31+G31</f>
        <v>245.62</v>
      </c>
      <c r="L31" s="190">
        <f>D31+F31+H31+J31</f>
        <v>416.75524800000005</v>
      </c>
      <c r="M31" s="72">
        <f t="shared" si="3"/>
        <v>0</v>
      </c>
    </row>
    <row r="32" spans="1:13" hidden="1">
      <c r="A32" s="74"/>
      <c r="B32" s="78"/>
      <c r="C32" s="191"/>
      <c r="D32" s="191"/>
      <c r="E32" s="191"/>
      <c r="F32" s="191"/>
      <c r="G32" s="191"/>
      <c r="H32" s="191"/>
      <c r="I32" s="200"/>
      <c r="J32" s="200"/>
      <c r="K32" s="190" t="e">
        <f>#REF!+C32+E32+G32</f>
        <v>#REF!</v>
      </c>
      <c r="L32" s="190" t="e">
        <f>#REF!+D32+F32+H32</f>
        <v>#REF!</v>
      </c>
    </row>
    <row r="33" spans="1:14" hidden="1">
      <c r="A33" s="74"/>
      <c r="B33" s="78"/>
      <c r="C33" s="191"/>
      <c r="D33" s="191"/>
      <c r="E33" s="191"/>
      <c r="F33" s="191"/>
      <c r="G33" s="191"/>
      <c r="H33" s="191"/>
      <c r="I33" s="200"/>
      <c r="J33" s="200"/>
      <c r="K33" s="190" t="e">
        <f>#REF!+C33+E33+G33</f>
        <v>#REF!</v>
      </c>
      <c r="L33" s="190" t="e">
        <f>#REF!+D33+F33+H33</f>
        <v>#REF!</v>
      </c>
    </row>
    <row r="34" spans="1:14">
      <c r="A34" s="74" t="s">
        <v>114</v>
      </c>
      <c r="B34" s="77" t="s">
        <v>115</v>
      </c>
      <c r="C34" s="191"/>
      <c r="D34" s="191"/>
      <c r="E34" s="191"/>
      <c r="F34" s="191"/>
      <c r="G34" s="191"/>
      <c r="H34" s="191"/>
      <c r="I34" s="200"/>
      <c r="J34" s="200"/>
      <c r="K34" s="190"/>
      <c r="L34" s="190"/>
    </row>
    <row r="35" spans="1:14" ht="31.5">
      <c r="A35" s="74" t="s">
        <v>116</v>
      </c>
      <c r="B35" s="77" t="s">
        <v>117</v>
      </c>
      <c r="C35" s="191"/>
      <c r="D35" s="191"/>
      <c r="E35" s="191"/>
      <c r="F35" s="191"/>
      <c r="G35" s="191"/>
      <c r="H35" s="191"/>
      <c r="I35" s="200"/>
      <c r="J35" s="200"/>
      <c r="K35" s="190"/>
      <c r="L35" s="190"/>
    </row>
    <row r="36" spans="1:14" hidden="1">
      <c r="A36" s="74" t="s">
        <v>118</v>
      </c>
      <c r="B36" s="78" t="s">
        <v>119</v>
      </c>
      <c r="C36" s="191"/>
      <c r="D36" s="191"/>
      <c r="E36" s="191"/>
      <c r="F36" s="191"/>
      <c r="G36" s="191"/>
      <c r="H36" s="191"/>
      <c r="I36" s="200"/>
      <c r="J36" s="200"/>
      <c r="K36" s="190" t="e">
        <f>#REF!+C36+E36+G36</f>
        <v>#REF!</v>
      </c>
      <c r="L36" s="190" t="e">
        <f>#REF!+D36+F36+H36</f>
        <v>#REF!</v>
      </c>
    </row>
    <row r="37" spans="1:14" hidden="1">
      <c r="A37" s="74"/>
      <c r="B37" s="78"/>
      <c r="C37" s="191"/>
      <c r="D37" s="191"/>
      <c r="E37" s="191"/>
      <c r="F37" s="191"/>
      <c r="G37" s="191"/>
      <c r="H37" s="191"/>
      <c r="I37" s="200"/>
      <c r="J37" s="200"/>
      <c r="K37" s="190" t="e">
        <f>#REF!+C37+E37+G37</f>
        <v>#REF!</v>
      </c>
      <c r="L37" s="190" t="e">
        <f>#REF!+D37+F37+H37</f>
        <v>#REF!</v>
      </c>
    </row>
    <row r="38" spans="1:14" hidden="1">
      <c r="A38" s="74"/>
      <c r="B38" s="78"/>
      <c r="C38" s="191"/>
      <c r="D38" s="191"/>
      <c r="E38" s="191"/>
      <c r="F38" s="191"/>
      <c r="G38" s="191"/>
      <c r="H38" s="191"/>
      <c r="I38" s="200"/>
      <c r="J38" s="200"/>
      <c r="K38" s="190" t="e">
        <f>#REF!+C38+E38+G38</f>
        <v>#REF!</v>
      </c>
      <c r="L38" s="190" t="e">
        <f>#REF!+D38+F38+H38</f>
        <v>#REF!</v>
      </c>
    </row>
    <row r="39" spans="1:14" s="73" customFormat="1">
      <c r="A39" s="74" t="s">
        <v>120</v>
      </c>
      <c r="B39" s="76" t="s">
        <v>121</v>
      </c>
      <c r="C39" s="202">
        <v>96.92</v>
      </c>
      <c r="D39" s="191">
        <v>50.254013440000001</v>
      </c>
      <c r="E39" s="191">
        <v>44.18</v>
      </c>
      <c r="F39" s="191">
        <v>62.305620900000001</v>
      </c>
      <c r="G39" s="191">
        <v>33.92</v>
      </c>
      <c r="H39" s="191">
        <v>69.236791289999999</v>
      </c>
      <c r="I39" s="200"/>
      <c r="J39" s="200">
        <v>76.584284339999996</v>
      </c>
      <c r="K39" s="190">
        <f>C39+E39+G39</f>
        <v>175.01999999999998</v>
      </c>
      <c r="L39" s="190">
        <f>D39+F39+H39+J39</f>
        <v>258.38070997</v>
      </c>
      <c r="M39" s="72">
        <f t="shared" ref="M39" si="4">L39-F39-D39-H39-J39</f>
        <v>0</v>
      </c>
      <c r="N39" s="79"/>
    </row>
    <row r="40" spans="1:14">
      <c r="A40" s="74" t="s">
        <v>122</v>
      </c>
      <c r="B40" s="76" t="s">
        <v>123</v>
      </c>
      <c r="C40" s="202"/>
      <c r="D40" s="191"/>
      <c r="E40" s="191"/>
      <c r="F40" s="191"/>
      <c r="G40" s="191"/>
      <c r="H40" s="191"/>
      <c r="I40" s="200"/>
      <c r="J40" s="200"/>
      <c r="K40" s="190"/>
      <c r="L40" s="190"/>
    </row>
    <row r="41" spans="1:14" ht="18.75">
      <c r="A41" s="74" t="s">
        <v>124</v>
      </c>
      <c r="B41" s="77" t="s">
        <v>125</v>
      </c>
      <c r="C41" s="191"/>
      <c r="D41" s="191"/>
      <c r="E41" s="191"/>
      <c r="F41" s="191"/>
      <c r="G41" s="191"/>
      <c r="H41" s="191"/>
      <c r="I41" s="200"/>
      <c r="J41" s="200"/>
      <c r="K41" s="190"/>
      <c r="L41" s="190"/>
      <c r="M41" s="80"/>
      <c r="N41" s="81"/>
    </row>
    <row r="42" spans="1:14" ht="18.75">
      <c r="A42" s="74" t="s">
        <v>126</v>
      </c>
      <c r="B42" s="77" t="s">
        <v>127</v>
      </c>
      <c r="C42" s="191"/>
      <c r="D42" s="191"/>
      <c r="E42" s="191"/>
      <c r="F42" s="191"/>
      <c r="G42" s="191"/>
      <c r="H42" s="191"/>
      <c r="I42" s="200"/>
      <c r="J42" s="200"/>
      <c r="K42" s="190"/>
      <c r="L42" s="190"/>
      <c r="M42" s="80"/>
      <c r="N42" s="81"/>
    </row>
    <row r="43" spans="1:14">
      <c r="A43" s="74" t="s">
        <v>128</v>
      </c>
      <c r="B43" s="75" t="s">
        <v>129</v>
      </c>
      <c r="C43" s="203">
        <v>207.05</v>
      </c>
      <c r="D43" s="191">
        <v>257.36</v>
      </c>
      <c r="E43" s="191">
        <v>132.5</v>
      </c>
      <c r="F43" s="191">
        <v>212.81</v>
      </c>
      <c r="G43" s="191">
        <v>49.84</v>
      </c>
      <c r="H43" s="191">
        <v>209.77</v>
      </c>
      <c r="I43" s="200"/>
      <c r="J43" s="200">
        <v>235.09</v>
      </c>
      <c r="K43" s="190">
        <f>C43+E43+G43</f>
        <v>389.39</v>
      </c>
      <c r="L43" s="190">
        <f>D43+F43+H43+J43</f>
        <v>915.03000000000009</v>
      </c>
      <c r="M43" s="72">
        <f t="shared" ref="M43:M44" si="5">L43-F43-D43-H43-J43</f>
        <v>0</v>
      </c>
    </row>
    <row r="44" spans="1:14">
      <c r="A44" s="74" t="s">
        <v>130</v>
      </c>
      <c r="B44" s="76" t="s">
        <v>131</v>
      </c>
      <c r="C44" s="202">
        <v>207.05</v>
      </c>
      <c r="D44" s="191">
        <v>257.36</v>
      </c>
      <c r="E44" s="191">
        <v>132.5</v>
      </c>
      <c r="F44" s="191">
        <v>212.81</v>
      </c>
      <c r="G44" s="191">
        <v>49.84</v>
      </c>
      <c r="H44" s="191">
        <v>209.77</v>
      </c>
      <c r="I44" s="200"/>
      <c r="J44" s="200">
        <v>235.09</v>
      </c>
      <c r="K44" s="190">
        <f>C44+E44+G44</f>
        <v>389.39</v>
      </c>
      <c r="L44" s="190">
        <f>D44+F44+H44+J44</f>
        <v>915.03000000000009</v>
      </c>
      <c r="M44" s="72">
        <f t="shared" si="5"/>
        <v>0</v>
      </c>
    </row>
    <row r="45" spans="1:14">
      <c r="A45" s="74" t="s">
        <v>132</v>
      </c>
      <c r="B45" s="76" t="s">
        <v>133</v>
      </c>
      <c r="C45" s="191"/>
      <c r="D45" s="191"/>
      <c r="E45" s="191"/>
      <c r="F45" s="191"/>
      <c r="G45" s="191"/>
      <c r="H45" s="191"/>
      <c r="I45" s="200"/>
      <c r="J45" s="200"/>
      <c r="K45" s="200"/>
      <c r="L45" s="192"/>
    </row>
    <row r="46" spans="1:14">
      <c r="A46" s="74" t="s">
        <v>134</v>
      </c>
      <c r="B46" s="76" t="s">
        <v>135</v>
      </c>
      <c r="C46" s="191"/>
      <c r="D46" s="191"/>
      <c r="E46" s="191"/>
      <c r="F46" s="191"/>
      <c r="G46" s="191"/>
      <c r="H46" s="191"/>
      <c r="I46" s="200"/>
      <c r="J46" s="200"/>
      <c r="K46" s="200"/>
      <c r="L46" s="192"/>
    </row>
    <row r="47" spans="1:14">
      <c r="A47" s="74" t="s">
        <v>136</v>
      </c>
      <c r="B47" s="76" t="s">
        <v>137</v>
      </c>
      <c r="C47" s="191"/>
      <c r="D47" s="191"/>
      <c r="E47" s="191"/>
      <c r="F47" s="191"/>
      <c r="G47" s="191"/>
      <c r="H47" s="191"/>
      <c r="I47" s="200"/>
      <c r="J47" s="200"/>
      <c r="K47" s="200"/>
      <c r="L47" s="192"/>
    </row>
    <row r="48" spans="1:14">
      <c r="A48" s="74" t="s">
        <v>138</v>
      </c>
      <c r="B48" s="76" t="s">
        <v>139</v>
      </c>
      <c r="C48" s="191"/>
      <c r="D48" s="191"/>
      <c r="E48" s="191"/>
      <c r="F48" s="191"/>
      <c r="G48" s="191"/>
      <c r="H48" s="191"/>
      <c r="I48" s="200"/>
      <c r="J48" s="200"/>
      <c r="K48" s="200"/>
      <c r="L48" s="192"/>
    </row>
    <row r="49" spans="1:49">
      <c r="A49" s="74" t="s">
        <v>140</v>
      </c>
      <c r="B49" s="77" t="s">
        <v>141</v>
      </c>
      <c r="C49" s="191"/>
      <c r="D49" s="191"/>
      <c r="E49" s="191"/>
      <c r="F49" s="191"/>
      <c r="G49" s="191"/>
      <c r="H49" s="191"/>
      <c r="I49" s="200"/>
      <c r="J49" s="200"/>
      <c r="K49" s="200"/>
      <c r="L49" s="192"/>
    </row>
    <row r="50" spans="1:49" ht="31.5">
      <c r="A50" s="74" t="s">
        <v>142</v>
      </c>
      <c r="B50" s="78" t="s">
        <v>143</v>
      </c>
      <c r="C50" s="191"/>
      <c r="D50" s="191"/>
      <c r="E50" s="191"/>
      <c r="F50" s="191"/>
      <c r="G50" s="191"/>
      <c r="H50" s="191"/>
      <c r="I50" s="200"/>
      <c r="J50" s="200"/>
      <c r="K50" s="200"/>
      <c r="L50" s="192"/>
    </row>
    <row r="51" spans="1:49" ht="31.5">
      <c r="A51" s="74" t="s">
        <v>144</v>
      </c>
      <c r="B51" s="77" t="s">
        <v>145</v>
      </c>
      <c r="C51" s="191"/>
      <c r="D51" s="191"/>
      <c r="E51" s="191"/>
      <c r="F51" s="191"/>
      <c r="G51" s="191"/>
      <c r="H51" s="191"/>
      <c r="I51" s="200"/>
      <c r="J51" s="200"/>
      <c r="K51" s="200"/>
      <c r="L51" s="192"/>
    </row>
    <row r="52" spans="1:49" ht="47.25">
      <c r="A52" s="74" t="s">
        <v>146</v>
      </c>
      <c r="B52" s="78" t="s">
        <v>147</v>
      </c>
      <c r="C52" s="191"/>
      <c r="D52" s="191"/>
      <c r="E52" s="191"/>
      <c r="F52" s="191"/>
      <c r="G52" s="191"/>
      <c r="H52" s="191"/>
      <c r="I52" s="200"/>
      <c r="J52" s="200"/>
      <c r="K52" s="200"/>
      <c r="L52" s="192"/>
    </row>
    <row r="53" spans="1:49">
      <c r="A53" s="74" t="s">
        <v>148</v>
      </c>
      <c r="B53" s="76" t="s">
        <v>149</v>
      </c>
      <c r="C53" s="191"/>
      <c r="D53" s="191"/>
      <c r="E53" s="191"/>
      <c r="F53" s="191"/>
      <c r="G53" s="191"/>
      <c r="H53" s="191"/>
      <c r="I53" s="200"/>
      <c r="J53" s="200"/>
      <c r="K53" s="200"/>
      <c r="L53" s="192"/>
    </row>
    <row r="54" spans="1:49" ht="16.5" thickBot="1">
      <c r="A54" s="82" t="s">
        <v>150</v>
      </c>
      <c r="B54" s="83" t="s">
        <v>151</v>
      </c>
      <c r="C54" s="194"/>
      <c r="D54" s="194"/>
      <c r="E54" s="194"/>
      <c r="F54" s="194"/>
      <c r="G54" s="194"/>
      <c r="H54" s="194"/>
      <c r="I54" s="201"/>
      <c r="J54" s="201"/>
      <c r="K54" s="201"/>
      <c r="L54" s="195"/>
    </row>
    <row r="55" spans="1:49">
      <c r="C55" s="84"/>
      <c r="D55" s="84"/>
      <c r="E55" s="84"/>
      <c r="F55" s="84"/>
      <c r="G55" s="84"/>
      <c r="H55" s="84"/>
      <c r="I55" s="84"/>
      <c r="J55" s="84"/>
      <c r="K55" s="84"/>
      <c r="L55" s="84"/>
    </row>
    <row r="56" spans="1:49" ht="83.25" customHeight="1">
      <c r="A56" s="85"/>
      <c r="B56" s="86"/>
      <c r="C56" s="87"/>
      <c r="D56" s="87">
        <f>D17-D19-D29-D39-D43</f>
        <v>0</v>
      </c>
      <c r="E56" s="87"/>
      <c r="F56" s="87">
        <f>F17-F19-F29-F39-F43</f>
        <v>0</v>
      </c>
      <c r="G56" s="87"/>
      <c r="H56" s="87"/>
      <c r="I56" s="87"/>
      <c r="J56" s="87"/>
      <c r="K56" s="87"/>
      <c r="L56" s="87">
        <f>L17-L19-L29-L39-L43</f>
        <v>-1.0000000000331966E-2</v>
      </c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</row>
    <row r="57" spans="1:49" ht="20.25" customHeight="1">
      <c r="A57" s="2"/>
      <c r="B57" s="2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</row>
    <row r="58" spans="1:49" ht="20.25">
      <c r="A58" s="90"/>
      <c r="B58" s="90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</row>
    <row r="59" spans="1:49" ht="20.25">
      <c r="A59" s="90"/>
      <c r="B59" s="90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</row>
    <row r="60" spans="1:49" ht="20.25">
      <c r="A60" s="46"/>
      <c r="B60" s="46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20"/>
    </row>
    <row r="61" spans="1:49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</row>
    <row r="63" spans="1:49">
      <c r="C63" s="92"/>
      <c r="D63" s="92"/>
      <c r="E63" s="92"/>
      <c r="F63" s="92"/>
      <c r="G63" s="92"/>
      <c r="H63" s="92"/>
      <c r="I63" s="92"/>
      <c r="J63" s="92"/>
      <c r="K63" s="92"/>
      <c r="L63" s="92"/>
    </row>
    <row r="64" spans="1:49">
      <c r="C64" s="93"/>
      <c r="D64" s="93"/>
      <c r="E64" s="93"/>
      <c r="F64" s="93"/>
      <c r="G64" s="93"/>
      <c r="H64" s="93"/>
      <c r="I64" s="93"/>
      <c r="J64" s="93"/>
      <c r="K64" s="93"/>
    </row>
  </sheetData>
  <mergeCells count="16">
    <mergeCell ref="A5:L5"/>
    <mergeCell ref="A6:L6"/>
    <mergeCell ref="A7:L7"/>
    <mergeCell ref="A8:L8"/>
    <mergeCell ref="A9:L9"/>
    <mergeCell ref="A17:B17"/>
    <mergeCell ref="A10:L10"/>
    <mergeCell ref="A11:L11"/>
    <mergeCell ref="A12:L12"/>
    <mergeCell ref="A14:A15"/>
    <mergeCell ref="B14:B15"/>
    <mergeCell ref="C14:D14"/>
    <mergeCell ref="E14:F14"/>
    <mergeCell ref="G14:H14"/>
    <mergeCell ref="K14:L14"/>
    <mergeCell ref="I14:J14"/>
  </mergeCells>
  <pageMargins left="0.70866141732283472" right="0.70866141732283472" top="0.74803149606299213" bottom="0.74803149606299213" header="0.51181102362204722" footer="0.51181102362204722"/>
  <pageSetup paperSize="9" scale="49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прил.1</vt:lpstr>
      <vt:lpstr>прил.2</vt:lpstr>
      <vt:lpstr>прил.3</vt:lpstr>
      <vt:lpstr>прил.4</vt:lpstr>
      <vt:lpstr>прил.5</vt:lpstr>
      <vt:lpstr>прил.5!Excel_BuiltIn_Print_Area</vt:lpstr>
      <vt:lpstr>прил.1!Область_печати</vt:lpstr>
      <vt:lpstr>прил.2!Область_печати</vt:lpstr>
      <vt:lpstr>прил.3!Область_печати</vt:lpstr>
      <vt:lpstr>прил.4!Область_печати</vt:lpstr>
      <vt:lpstr>прил.5!Область_печати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Веснина Ирина Владимировна</cp:lastModifiedBy>
  <cp:revision>8</cp:revision>
  <cp:lastPrinted>2025-04-15T11:28:55Z</cp:lastPrinted>
  <dcterms:created xsi:type="dcterms:W3CDTF">2024-04-15T13:08:57Z</dcterms:created>
  <dcterms:modified xsi:type="dcterms:W3CDTF">2025-04-16T12:46:58Z</dcterms:modified>
  <dc:language>ru-RU</dc:language>
</cp:coreProperties>
</file>